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D Meetings\2023\8-14-23\"/>
    </mc:Choice>
  </mc:AlternateContent>
  <xr:revisionPtr revIDLastSave="0" documentId="8_{C8DA8CC2-E961-433A-83F3-7315CAB6915A}" xr6:coauthVersionLast="47" xr6:coauthVersionMax="47" xr10:uidLastSave="{00000000-0000-0000-0000-000000000000}"/>
  <bookViews>
    <workbookView xWindow="23880" yWindow="-120" windowWidth="24240" windowHeight="13140" xr2:uid="{BFB3239A-9E9B-4AE6-AA4E-32DBBFF87249}"/>
  </bookViews>
  <sheets>
    <sheet name="Balance Sheet" sheetId="7" r:id="rId1"/>
    <sheet name="Income Stat" sheetId="8" r:id="rId2"/>
    <sheet name="Dash Board " sheetId="2" r:id="rId3"/>
    <sheet name="Data " sheetId="1" state="hidden" r:id="rId4"/>
    <sheet name="AP" sheetId="3" r:id="rId5"/>
    <sheet name="Expenses " sheetId="4" r:id="rId6"/>
    <sheet name="Bank and Inv fee" sheetId="5" r:id="rId7"/>
    <sheet name="Contribition Detail " sheetId="6" r:id="rId8"/>
    <sheet name="Post Invest" sheetId="9" r:id="rId9"/>
    <sheet name="Invest Dash Board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B14" i="8"/>
  <c r="B13" i="8"/>
  <c r="F28" i="7"/>
  <c r="D27" i="7"/>
  <c r="D28" i="7" s="1"/>
  <c r="D29" i="7" s="1"/>
  <c r="D43" i="7" s="1"/>
  <c r="B27" i="7"/>
  <c r="B28" i="7" s="1"/>
  <c r="B29" i="7" s="1"/>
  <c r="B43" i="7" s="1"/>
  <c r="B13" i="7"/>
  <c r="B14" i="7" s="1"/>
  <c r="B15" i="7" s="1"/>
  <c r="B22" i="7" s="1"/>
  <c r="D13" i="7" l="1"/>
  <c r="D14" i="7" s="1"/>
  <c r="D15" i="7" s="1"/>
  <c r="F13" i="7"/>
  <c r="F15" i="7" s="1"/>
  <c r="G133" i="6" l="1"/>
  <c r="G120" i="6"/>
  <c r="G135" i="6" s="1"/>
  <c r="G66" i="6"/>
  <c r="D15" i="4"/>
  <c r="D6" i="4"/>
  <c r="D3" i="4"/>
  <c r="D10" i="4"/>
  <c r="E33" i="1"/>
  <c r="E34" i="1"/>
  <c r="D34" i="1"/>
</calcChain>
</file>

<file path=xl/sharedStrings.xml><?xml version="1.0" encoding="utf-8"?>
<sst xmlns="http://schemas.openxmlformats.org/spreadsheetml/2006/main" count="1749" uniqueCount="1107">
  <si>
    <t xml:space="preserve">Cash </t>
  </si>
  <si>
    <t xml:space="preserve">Due from SAME </t>
  </si>
  <si>
    <t xml:space="preserve">Investments </t>
  </si>
  <si>
    <t xml:space="preserve">Accounts Payable </t>
  </si>
  <si>
    <t xml:space="preserve">Accrued Liabaility </t>
  </si>
  <si>
    <t xml:space="preserve">Individual Contribition </t>
  </si>
  <si>
    <t xml:space="preserve">Corporate Contribution </t>
  </si>
  <si>
    <t xml:space="preserve">Interest Income </t>
  </si>
  <si>
    <t>Unrealized gain/(loss)</t>
  </si>
  <si>
    <t>Company name:</t>
  </si>
  <si>
    <t>SAME Foundation</t>
  </si>
  <si>
    <t>Report name:</t>
  </si>
  <si>
    <t>AP ledger</t>
  </si>
  <si>
    <t>Report title 4:</t>
  </si>
  <si>
    <t>Created on:</t>
  </si>
  <si>
    <t>Entity:</t>
  </si>
  <si>
    <t>SAMEF--SAME Foundation</t>
  </si>
  <si>
    <t>Based on: Document date</t>
  </si>
  <si>
    <t>As of date: 07/28/2023</t>
  </si>
  <si>
    <t>Vendor</t>
  </si>
  <si>
    <t>Date</t>
  </si>
  <si>
    <t>Document</t>
  </si>
  <si>
    <t>Reference</t>
  </si>
  <si>
    <t>Memo</t>
  </si>
  <si>
    <t>Charges</t>
  </si>
  <si>
    <t>Payments</t>
  </si>
  <si>
    <t>Balance</t>
  </si>
  <si>
    <t>AFFREG - Affinity Fundraising Registration</t>
  </si>
  <si>
    <t>Annual State Registration Renewal Services for FYE 12/31/2021</t>
  </si>
  <si>
    <t>AFFESC - Affinity Fundraising Registration Escrow</t>
  </si>
  <si>
    <t>Estimated State Renewal Registration fees for FYE 12/31/2020 (inc</t>
  </si>
  <si>
    <t>Totals</t>
  </si>
  <si>
    <t>TheseInvoices are paid in 7/7/2023</t>
  </si>
  <si>
    <t>Professional Fee</t>
  </si>
  <si>
    <t xml:space="preserve">Registration Fee </t>
  </si>
  <si>
    <t>Computer Program Expenses</t>
  </si>
  <si>
    <t>Bank fees</t>
  </si>
  <si>
    <t xml:space="preserve">Taxes &amp; Licenses </t>
  </si>
  <si>
    <t>Speakers/Honorarium</t>
  </si>
  <si>
    <t>Printing &amp; Production</t>
  </si>
  <si>
    <t>Affinity Fundraising Registration</t>
  </si>
  <si>
    <t xml:space="preserve">Vendor Name </t>
  </si>
  <si>
    <t xml:space="preserve">Bill No </t>
  </si>
  <si>
    <t xml:space="preserve">Date </t>
  </si>
  <si>
    <t xml:space="preserve">Amount </t>
  </si>
  <si>
    <t xml:space="preserve">Nimble </t>
  </si>
  <si>
    <t>General Ledger report</t>
  </si>
  <si>
    <t>Start Date:</t>
  </si>
  <si>
    <t>End Date:</t>
  </si>
  <si>
    <t>Posted dt.</t>
  </si>
  <si>
    <t>Doc</t>
  </si>
  <si>
    <t>Memo/Description</t>
  </si>
  <si>
    <t>Department</t>
  </si>
  <si>
    <t>Entity</t>
  </si>
  <si>
    <t>JNL</t>
  </si>
  <si>
    <t>Debit</t>
  </si>
  <si>
    <t>Credit</t>
  </si>
  <si>
    <t>5910 - Bank &amp; Credit Card Fees (Balance forward As of 01/01/2023)</t>
  </si>
  <si>
    <t>Card Pointe Charges from Dec Statemnet</t>
  </si>
  <si>
    <t>00</t>
  </si>
  <si>
    <t>SAMEF</t>
  </si>
  <si>
    <t>GJ</t>
  </si>
  <si>
    <t>Full Steam Charges Januaty 2023</t>
  </si>
  <si>
    <t>Fiver Pmnt Svcs January 12023</t>
  </si>
  <si>
    <t>SunTrst Fees January 2023</t>
  </si>
  <si>
    <t>Full Steam Bank Charges February</t>
  </si>
  <si>
    <t>CDJ</t>
  </si>
  <si>
    <t>Connect Bank Charges February</t>
  </si>
  <si>
    <t>CC Service Charges February</t>
  </si>
  <si>
    <t>February Investment Activities</t>
  </si>
  <si>
    <t>Merch BNKD</t>
  </si>
  <si>
    <t>FullSteam March Charges</t>
  </si>
  <si>
    <t>Card Connect Charges Feb stamt</t>
  </si>
  <si>
    <t>PayPal Charges</t>
  </si>
  <si>
    <t>April cash disbursement</t>
  </si>
  <si>
    <t>MgMt Fees - May Activity</t>
  </si>
  <si>
    <t>90</t>
  </si>
  <si>
    <t>To record service fee for May 2023</t>
  </si>
  <si>
    <t>Full steam SV9T</t>
  </si>
  <si>
    <t>CardConnect</t>
  </si>
  <si>
    <t>Fiserv Fees</t>
  </si>
  <si>
    <t>FDMS</t>
  </si>
  <si>
    <t>Totals for 5910 - Bank &amp; Credit Card Fees</t>
  </si>
  <si>
    <t>Grand total</t>
  </si>
  <si>
    <t>Estimated State Renewal Registration fees for FYE 12/31/2020 (includes current ESCROW balance of $184), Estimated State late fees and Registered agents</t>
  </si>
  <si>
    <t>Annual state Registration Renewal FYE 12/31/2022 upcoming filing Cycle</t>
  </si>
  <si>
    <t xml:space="preserve">Discription </t>
  </si>
  <si>
    <t>ALL Foundation Donations Ever - KO</t>
  </si>
  <si>
    <t>As of 2023-07-28 12:09:23 Eastern Standard Time/EST • Generated by Kathy Off • Sorted by Transaction Date (Ascending)</t>
  </si>
  <si>
    <t>Filtered By</t>
  </si>
  <si>
    <t>Show: All accounts</t>
  </si>
  <si>
    <t>Product: Product Name contains Foundation</t>
  </si>
  <si>
    <t>Amount greater than 0</t>
  </si>
  <si>
    <t>Account Record Type equals ,Chapter,Organization,Individual</t>
  </si>
  <si>
    <t>Transaction Date less than 7/1/2023</t>
  </si>
  <si>
    <t>Account Record Type  ↑</t>
  </si>
  <si>
    <t>Account Name</t>
  </si>
  <si>
    <t>Last Name</t>
  </si>
  <si>
    <t>First Name</t>
  </si>
  <si>
    <t>Amount</t>
  </si>
  <si>
    <t>Transaction Date</t>
  </si>
  <si>
    <t>Billing Street</t>
  </si>
  <si>
    <t>Billing City</t>
  </si>
  <si>
    <t>Billing State/Province (text only)</t>
  </si>
  <si>
    <t>Billing Zip/Postal Code</t>
  </si>
  <si>
    <t>Donation Name</t>
  </si>
  <si>
    <t>Person Account: Phone</t>
  </si>
  <si>
    <t>Person Email</t>
  </si>
  <si>
    <t>Appeal: Appeal Name</t>
  </si>
  <si>
    <t>Online Guest Checkout</t>
  </si>
  <si>
    <t/>
  </si>
  <si>
    <t>Donation 0004187</t>
  </si>
  <si>
    <t>Donation 0004188</t>
  </si>
  <si>
    <t>Jorge Freeman</t>
  </si>
  <si>
    <t>Freeman</t>
  </si>
  <si>
    <t>Jorge</t>
  </si>
  <si>
    <t>PO Box 450845</t>
  </si>
  <si>
    <t>Laredo</t>
  </si>
  <si>
    <t>78045-0020</t>
  </si>
  <si>
    <t>Donation 0004194</t>
  </si>
  <si>
    <t>Arl Altman</t>
  </si>
  <si>
    <t>Altman</t>
  </si>
  <si>
    <t>Arl</t>
  </si>
  <si>
    <t>12062 W 138TH TER</t>
  </si>
  <si>
    <t>Overland Park</t>
  </si>
  <si>
    <t>KS</t>
  </si>
  <si>
    <t>66221-8257</t>
  </si>
  <si>
    <t>Donation 0004197</t>
  </si>
  <si>
    <t>(913) 439-7225</t>
  </si>
  <si>
    <t>aaltman@ato3rd.com</t>
  </si>
  <si>
    <t>Douglas Gransberg</t>
  </si>
  <si>
    <t>Gransberg</t>
  </si>
  <si>
    <t>Douglas</t>
  </si>
  <si>
    <t>903 Flaming Oaks Dr</t>
  </si>
  <si>
    <t>Norman</t>
  </si>
  <si>
    <t>OK</t>
  </si>
  <si>
    <t>73026-0861</t>
  </si>
  <si>
    <t>Donation 0004199</t>
  </si>
  <si>
    <t>(405) 503-3393</t>
  </si>
  <si>
    <t>dgransberg@hotmail.com</t>
  </si>
  <si>
    <t>Fellows</t>
  </si>
  <si>
    <t>Robin Cababa</t>
  </si>
  <si>
    <t>Cababa</t>
  </si>
  <si>
    <t>Robin</t>
  </si>
  <si>
    <t>7249 Hawaii Kai Dr</t>
  </si>
  <si>
    <t>Honolulu</t>
  </si>
  <si>
    <t>HI</t>
  </si>
  <si>
    <t>96825-3123</t>
  </si>
  <si>
    <t>Donation 0004200</t>
  </si>
  <si>
    <t>rrcababa@yahoo.com</t>
  </si>
  <si>
    <t>Edward Chisholm</t>
  </si>
  <si>
    <t>Chisholm</t>
  </si>
  <si>
    <t>Edward</t>
  </si>
  <si>
    <t>2001 Beacon St Ste 310</t>
  </si>
  <si>
    <t>Brighton</t>
  </si>
  <si>
    <t>MA</t>
  </si>
  <si>
    <t>02135-7772</t>
  </si>
  <si>
    <t>Donation 0004201</t>
  </si>
  <si>
    <t>(617) 566-4216</t>
  </si>
  <si>
    <t>echisholm@linboston.com</t>
  </si>
  <si>
    <t>Bruce Haigh</t>
  </si>
  <si>
    <t>Haigh</t>
  </si>
  <si>
    <t>Bruce</t>
  </si>
  <si>
    <t>504 Rose Petal Lane STE 203</t>
  </si>
  <si>
    <t>Mount Joy</t>
  </si>
  <si>
    <t>PA</t>
  </si>
  <si>
    <t>17552</t>
  </si>
  <si>
    <t>Donation 0004202</t>
  </si>
  <si>
    <t>(610) 698-7697</t>
  </si>
  <si>
    <t>bhaigh@comcast.net</t>
  </si>
  <si>
    <t>William Myers</t>
  </si>
  <si>
    <t>Myers</t>
  </si>
  <si>
    <t>William</t>
  </si>
  <si>
    <t>307 Arcadia Pl</t>
  </si>
  <si>
    <t>San Antonio</t>
  </si>
  <si>
    <t>TX</t>
  </si>
  <si>
    <t>78209-5950</t>
  </si>
  <si>
    <t>Donation 0004203</t>
  </si>
  <si>
    <t>(210) 867-3377</t>
  </si>
  <si>
    <t>bill_ellen@yahoo.com</t>
  </si>
  <si>
    <t>Randell Sedlacek</t>
  </si>
  <si>
    <t>Sedlacek</t>
  </si>
  <si>
    <t>Randell</t>
  </si>
  <si>
    <t>9400 Ward Parkway</t>
  </si>
  <si>
    <t>Kansas City</t>
  </si>
  <si>
    <t>MO</t>
  </si>
  <si>
    <t>64114</t>
  </si>
  <si>
    <t>Donation 0004204</t>
  </si>
  <si>
    <t>(1816) 822-3143</t>
  </si>
  <si>
    <t>rsedlac@burnsmcd.com</t>
  </si>
  <si>
    <t>Christopher Boruch</t>
  </si>
  <si>
    <t>Boruch</t>
  </si>
  <si>
    <t>Christopher</t>
  </si>
  <si>
    <t>1775 River Plantation Dr N</t>
  </si>
  <si>
    <t>Jacksonville</t>
  </si>
  <si>
    <t>FL</t>
  </si>
  <si>
    <t>32223-0850</t>
  </si>
  <si>
    <t>Donation 0004205</t>
  </si>
  <si>
    <t>(904) 412-1566</t>
  </si>
  <si>
    <t>cboruch@bellsouth.net</t>
  </si>
  <si>
    <t>Claudia Akroyd</t>
  </si>
  <si>
    <t>Akroyd</t>
  </si>
  <si>
    <t>Claudia</t>
  </si>
  <si>
    <t>Donation 0004206</t>
  </si>
  <si>
    <t>(808) 286-6215</t>
  </si>
  <si>
    <t>cakroyd@yahoo.com</t>
  </si>
  <si>
    <t>Jason Hedien</t>
  </si>
  <si>
    <t>Hedien</t>
  </si>
  <si>
    <t>Jason</t>
  </si>
  <si>
    <t>350 N. Orleans Street, Suite 1301</t>
  </si>
  <si>
    <t>Chicago</t>
  </si>
  <si>
    <t>IL</t>
  </si>
  <si>
    <t>60654</t>
  </si>
  <si>
    <t>Donation 0004207</t>
  </si>
  <si>
    <t>(312) 831-3095</t>
  </si>
  <si>
    <t>jason.hedien@stantec.com</t>
  </si>
  <si>
    <t>John Faunce</t>
  </si>
  <si>
    <t>Faunce</t>
  </si>
  <si>
    <t>John</t>
  </si>
  <si>
    <t>1 Bittersweet Lane</t>
  </si>
  <si>
    <t>Stratham</t>
  </si>
  <si>
    <t>NH</t>
  </si>
  <si>
    <t>03885-2565</t>
  </si>
  <si>
    <t>Donation 0004208</t>
  </si>
  <si>
    <t>(907) 786-4912</t>
  </si>
  <si>
    <t>fauncejr@hotmail.com</t>
  </si>
  <si>
    <t>William Riehl</t>
  </si>
  <si>
    <t>Riehl</t>
  </si>
  <si>
    <t>4555 Carolyn Cove Ln S</t>
  </si>
  <si>
    <t>32258-2182</t>
  </si>
  <si>
    <t>Donation 0004214</t>
  </si>
  <si>
    <t>(904) 303-2099</t>
  </si>
  <si>
    <t>bill.riehl@gwrr.com</t>
  </si>
  <si>
    <t>Steven Nelson</t>
  </si>
  <si>
    <t>Nelson</t>
  </si>
  <si>
    <t>Steven</t>
  </si>
  <si>
    <t>1/1/2023</t>
  </si>
  <si>
    <t>53 Nightfall Ln APT 351</t>
  </si>
  <si>
    <t>Pasadena</t>
  </si>
  <si>
    <t>MD</t>
  </si>
  <si>
    <t>21122</t>
  </si>
  <si>
    <t>Donation 0004189</t>
  </si>
  <si>
    <t>s.nelson64@gmail.com</t>
  </si>
  <si>
    <t>Donation 0004190</t>
  </si>
  <si>
    <t>John Lenfestey</t>
  </si>
  <si>
    <t>Lenfestey</t>
  </si>
  <si>
    <t>1/2/2023</t>
  </si>
  <si>
    <t>508 Florence Drive</t>
  </si>
  <si>
    <t>CASTLE HAYNE</t>
  </si>
  <si>
    <t>NC</t>
  </si>
  <si>
    <t>28429</t>
  </si>
  <si>
    <t>Donation 0004191</t>
  </si>
  <si>
    <t>(910) 617-8929</t>
  </si>
  <si>
    <t>jlenfestey@ec.rr.com</t>
  </si>
  <si>
    <t>Thomas Shelton</t>
  </si>
  <si>
    <t>Shelton</t>
  </si>
  <si>
    <t>Thomas</t>
  </si>
  <si>
    <t>1/6/2023</t>
  </si>
  <si>
    <t>5005 Greenville Ave Ste 100</t>
  </si>
  <si>
    <t>Dallas</t>
  </si>
  <si>
    <t>75206-4033</t>
  </si>
  <si>
    <t>Donation 0004235</t>
  </si>
  <si>
    <t>(214) 273-1631</t>
  </si>
  <si>
    <t>thom_shelton@gensler.com</t>
  </si>
  <si>
    <t>Paul Chinen</t>
  </si>
  <si>
    <t>Chinen</t>
  </si>
  <si>
    <t>Paul</t>
  </si>
  <si>
    <t>1/11/2023</t>
  </si>
  <si>
    <t>921 Kamahele Pl</t>
  </si>
  <si>
    <t>Kailua</t>
  </si>
  <si>
    <t>96734-3323</t>
  </si>
  <si>
    <t>Donation 0004213</t>
  </si>
  <si>
    <t>808523-8874</t>
  </si>
  <si>
    <t>chinenp001@hawaii.rr.com</t>
  </si>
  <si>
    <t>Jeffrey Merz</t>
  </si>
  <si>
    <t>Merz</t>
  </si>
  <si>
    <t>Jeffrey</t>
  </si>
  <si>
    <t>365 Galilee Rd</t>
  </si>
  <si>
    <t>Bruceton Mills</t>
  </si>
  <si>
    <t>WV</t>
  </si>
  <si>
    <t>26525-6780</t>
  </si>
  <si>
    <t>Donation 0004215</t>
  </si>
  <si>
    <t>(304) 379-3085</t>
  </si>
  <si>
    <t>merz136@frontiernet.net</t>
  </si>
  <si>
    <t>Erik Booker</t>
  </si>
  <si>
    <t>Booker</t>
  </si>
  <si>
    <t>Erik</t>
  </si>
  <si>
    <t>1/14/2023</t>
  </si>
  <si>
    <t>Donation 0004216</t>
  </si>
  <si>
    <t>(352) 888-1509</t>
  </si>
  <si>
    <t>etbooker@outlook.com</t>
  </si>
  <si>
    <t>Mark Handley</t>
  </si>
  <si>
    <t>Handley</t>
  </si>
  <si>
    <t>Mark</t>
  </si>
  <si>
    <t>1/18/2023</t>
  </si>
  <si>
    <t>4012 Thoroughgood Drive</t>
  </si>
  <si>
    <t>Virginia Beach</t>
  </si>
  <si>
    <t>VA</t>
  </si>
  <si>
    <t>23455</t>
  </si>
  <si>
    <t>Donation 0004217</t>
  </si>
  <si>
    <t>(757) 642-5251</t>
  </si>
  <si>
    <t>mark.handley2@aecom.com</t>
  </si>
  <si>
    <t>Mario Burgos</t>
  </si>
  <si>
    <t>Burgos</t>
  </si>
  <si>
    <t>Mario</t>
  </si>
  <si>
    <t>1/19/2023</t>
  </si>
  <si>
    <t>PO Box 10675</t>
  </si>
  <si>
    <t>Albuquerque</t>
  </si>
  <si>
    <t>NM</t>
  </si>
  <si>
    <t>87184</t>
  </si>
  <si>
    <t>Donation 0004219</t>
  </si>
  <si>
    <t>(505) 933-6609</t>
  </si>
  <si>
    <t>mario@burgosgroup.com</t>
  </si>
  <si>
    <t>William Kozak</t>
  </si>
  <si>
    <t>Kozak</t>
  </si>
  <si>
    <t>116 Houston Street</t>
  </si>
  <si>
    <t>Lexington</t>
  </si>
  <si>
    <t>24450-2414</t>
  </si>
  <si>
    <t>Donation 0004220</t>
  </si>
  <si>
    <t>kozdjg@verizon.net</t>
  </si>
  <si>
    <t>Jennifer Fogg-Lickteig</t>
  </si>
  <si>
    <t>Fogg-Lickteig</t>
  </si>
  <si>
    <t>Jennifer</t>
  </si>
  <si>
    <t>1/20/2023</t>
  </si>
  <si>
    <t>PO BOX 30118</t>
  </si>
  <si>
    <t>Edmond</t>
  </si>
  <si>
    <t>73003-0002</t>
  </si>
  <si>
    <t>Donation 0004221</t>
  </si>
  <si>
    <t>(405) 528-4490</t>
  </si>
  <si>
    <t>jenn@valiantgetsit.com</t>
  </si>
  <si>
    <t>Joe Brink</t>
  </si>
  <si>
    <t>Brink</t>
  </si>
  <si>
    <t>Joe</t>
  </si>
  <si>
    <t>1/24/2023</t>
  </si>
  <si>
    <t>250 W. Court Street, Suite 200W</t>
  </si>
  <si>
    <t>Cincinnati</t>
  </si>
  <si>
    <t>OH</t>
  </si>
  <si>
    <t>45202</t>
  </si>
  <si>
    <t>Donation 0004222</t>
  </si>
  <si>
    <t>(513) 333-4816</t>
  </si>
  <si>
    <t>joe.brink@tetratech.com</t>
  </si>
  <si>
    <t>Kendall Spooner</t>
  </si>
  <si>
    <t>Spooner</t>
  </si>
  <si>
    <t>Kendall</t>
  </si>
  <si>
    <t>1/25/2023</t>
  </si>
  <si>
    <t>PO Box 496</t>
  </si>
  <si>
    <t>Nettie</t>
  </si>
  <si>
    <t>26681-0496</t>
  </si>
  <si>
    <t>Donation 0004223</t>
  </si>
  <si>
    <t>(304) 846-4058</t>
  </si>
  <si>
    <t>losviznagas@gmail.com</t>
  </si>
  <si>
    <t>Robert Ottesen</t>
  </si>
  <si>
    <t>Ottesen</t>
  </si>
  <si>
    <t>Robert</t>
  </si>
  <si>
    <t>201 Clay Gully Trl</t>
  </si>
  <si>
    <t>Ponte Vedra</t>
  </si>
  <si>
    <t>32081-0763</t>
  </si>
  <si>
    <t>Donation 0004224</t>
  </si>
  <si>
    <t>(904) 373-5627</t>
  </si>
  <si>
    <t>ottesen@ieee.org</t>
  </si>
  <si>
    <t>Henry Hatch</t>
  </si>
  <si>
    <t>Hatch</t>
  </si>
  <si>
    <t>Henry</t>
  </si>
  <si>
    <t>2715 Silkwood Ct</t>
  </si>
  <si>
    <t>Oakton</t>
  </si>
  <si>
    <t>22124-1455</t>
  </si>
  <si>
    <t>Donation 0004225</t>
  </si>
  <si>
    <t>(703) 476-8895</t>
  </si>
  <si>
    <t>hankhatch@aol.com</t>
  </si>
  <si>
    <t>Jessica Travis</t>
  </si>
  <si>
    <t>Travis</t>
  </si>
  <si>
    <t>Jessica</t>
  </si>
  <si>
    <t>3201 Kammerer Drive</t>
  </si>
  <si>
    <t>Wilmington</t>
  </si>
  <si>
    <t>DE</t>
  </si>
  <si>
    <t>19803</t>
  </si>
  <si>
    <t>Donation 0004226</t>
  </si>
  <si>
    <t>jessica.anne.travis@gmail.com</t>
  </si>
  <si>
    <t>Christopher Conger</t>
  </si>
  <si>
    <t>Conger</t>
  </si>
  <si>
    <t>1/31/2023</t>
  </si>
  <si>
    <t>41-305 Kalanianaole Hwy</t>
  </si>
  <si>
    <t>Waimanalo</t>
  </si>
  <si>
    <t>96795-1806</t>
  </si>
  <si>
    <t>Donation 0004229</t>
  </si>
  <si>
    <t>(808) 259-7966 x 207</t>
  </si>
  <si>
    <t>cconger@seaengineering.com</t>
  </si>
  <si>
    <t>James D'Agostino</t>
  </si>
  <si>
    <t>D'Agostino</t>
  </si>
  <si>
    <t>James</t>
  </si>
  <si>
    <t>60 Pine Tree Ln</t>
  </si>
  <si>
    <t>W Greenwich</t>
  </si>
  <si>
    <t>RI</t>
  </si>
  <si>
    <t>02817-1575</t>
  </si>
  <si>
    <t>Donation 0004231</t>
  </si>
  <si>
    <t>(401) 215-5139</t>
  </si>
  <si>
    <t>dagrco@aol.com</t>
  </si>
  <si>
    <t>Anthony Leketa</t>
  </si>
  <si>
    <t>Leketa</t>
  </si>
  <si>
    <t>Anthony</t>
  </si>
  <si>
    <t>1710 Justin Dr</t>
  </si>
  <si>
    <t>Gambrills</t>
  </si>
  <si>
    <t>21054-2009</t>
  </si>
  <si>
    <t>Donation 0004232</t>
  </si>
  <si>
    <t>(443) 534-2717</t>
  </si>
  <si>
    <t>chiefafl@aol.com</t>
  </si>
  <si>
    <t>Avinash Rachmale</t>
  </si>
  <si>
    <t>Rachmale</t>
  </si>
  <si>
    <t>Avinash</t>
  </si>
  <si>
    <t>Donation 0004233</t>
  </si>
  <si>
    <t>(313) 215-1669</t>
  </si>
  <si>
    <t>avinash.rachmale@lgccorp.com</t>
  </si>
  <si>
    <t>2/2/2023</t>
  </si>
  <si>
    <t>Donation 0004234</t>
  </si>
  <si>
    <t>Dan Schnepf</t>
  </si>
  <si>
    <t>Schnepf</t>
  </si>
  <si>
    <t>Dan</t>
  </si>
  <si>
    <t>2/8/2023</t>
  </si>
  <si>
    <t>Donation 0004237</t>
  </si>
  <si>
    <t>(719) 575-0100</t>
  </si>
  <si>
    <t>dan_schnepf@matrixdesigngroup.com</t>
  </si>
  <si>
    <t>Miro Kurka</t>
  </si>
  <si>
    <t>Kurka</t>
  </si>
  <si>
    <t>Miro</t>
  </si>
  <si>
    <t>2/9/2023</t>
  </si>
  <si>
    <t>9305 S 73rd East Place</t>
  </si>
  <si>
    <t>Tulsa</t>
  </si>
  <si>
    <t>74133</t>
  </si>
  <si>
    <t>Donation 0004239</t>
  </si>
  <si>
    <t>(918) 585-8844</t>
  </si>
  <si>
    <t>miro.kurka@meadhunt.com</t>
  </si>
  <si>
    <t>Michelle French</t>
  </si>
  <si>
    <t>French</t>
  </si>
  <si>
    <t>Michelle</t>
  </si>
  <si>
    <t>2/13/2023</t>
  </si>
  <si>
    <t>1859 Bowles Avenue Suite 250</t>
  </si>
  <si>
    <t>Fenton</t>
  </si>
  <si>
    <t>63026-1944</t>
  </si>
  <si>
    <t>Donation 0004241</t>
  </si>
  <si>
    <t>(636) 343-3880</t>
  </si>
  <si>
    <t>michelle.french@stantec.com</t>
  </si>
  <si>
    <t>Michael Johnson</t>
  </si>
  <si>
    <t>Johnson</t>
  </si>
  <si>
    <t>Michael</t>
  </si>
  <si>
    <t>2/16/2023</t>
  </si>
  <si>
    <t>324 N Olive Ave</t>
  </si>
  <si>
    <t>Fayetteville</t>
  </si>
  <si>
    <t>AR</t>
  </si>
  <si>
    <t>72701-4316</t>
  </si>
  <si>
    <t>Donation 0004243</t>
  </si>
  <si>
    <t>(479) 263-4157</t>
  </si>
  <si>
    <t>mrj03@uark.edu</t>
  </si>
  <si>
    <t>2/22/2023</t>
  </si>
  <si>
    <t>Donation 0004244</t>
  </si>
  <si>
    <t>John Dvoracek</t>
  </si>
  <si>
    <t>Dvoracek</t>
  </si>
  <si>
    <t>9250 Brookwater Cir</t>
  </si>
  <si>
    <t>College Station</t>
  </si>
  <si>
    <t>77845-8734</t>
  </si>
  <si>
    <t>Donation 0004245</t>
  </si>
  <si>
    <t>jcd8514@icloud.com</t>
  </si>
  <si>
    <t>Lloyd Caldwell</t>
  </si>
  <si>
    <t>Caldwell</t>
  </si>
  <si>
    <t>Lloyd</t>
  </si>
  <si>
    <t>2/25/2023</t>
  </si>
  <si>
    <t>47513 Compton Circle</t>
  </si>
  <si>
    <t>Potomac Falls</t>
  </si>
  <si>
    <t>20165</t>
  </si>
  <si>
    <t>Donation 0004246</t>
  </si>
  <si>
    <t>lloydcaldwell47@gmail.com</t>
  </si>
  <si>
    <t>C. Patrick Hogeboom</t>
  </si>
  <si>
    <t>Hogeboom</t>
  </si>
  <si>
    <t>C. Patrick</t>
  </si>
  <si>
    <t>2/27/2023</t>
  </si>
  <si>
    <t>11288 Chinn House Dr</t>
  </si>
  <si>
    <t>Fairfax Station</t>
  </si>
  <si>
    <t>22039-1533</t>
  </si>
  <si>
    <t>Donation 0004247</t>
  </si>
  <si>
    <t>(703) 915-9228</t>
  </si>
  <si>
    <t>patrick.hogeboom@mbakerintl.com</t>
  </si>
  <si>
    <t>Matthew Conger-Eldeen</t>
  </si>
  <si>
    <t>Conger-Eldeen</t>
  </si>
  <si>
    <t>Matthew</t>
  </si>
  <si>
    <t>3/1/2023</t>
  </si>
  <si>
    <t>8584 West 84th Circle</t>
  </si>
  <si>
    <t>Arvada</t>
  </si>
  <si>
    <t>CO</t>
  </si>
  <si>
    <t>80005</t>
  </si>
  <si>
    <t>Donation 0004249</t>
  </si>
  <si>
    <t>Jordan Haught</t>
  </si>
  <si>
    <t>Haught</t>
  </si>
  <si>
    <t>Jordan</t>
  </si>
  <si>
    <t>3/19/2023</t>
  </si>
  <si>
    <t>Donation 0004251</t>
  </si>
  <si>
    <t>jordanmhaught@gmail.com</t>
  </si>
  <si>
    <t>3/21/2023</t>
  </si>
  <si>
    <t>Donation 0004252</t>
  </si>
  <si>
    <t>Donation 0004253</t>
  </si>
  <si>
    <t>Tyler Wits</t>
  </si>
  <si>
    <t>Wits</t>
  </si>
  <si>
    <t>Tyler</t>
  </si>
  <si>
    <t>4/1/2023</t>
  </si>
  <si>
    <t>Donation 0004256</t>
  </si>
  <si>
    <t>tylerwits24@yahoo.com</t>
  </si>
  <si>
    <t>James Van Epps</t>
  </si>
  <si>
    <t>Van Epps</t>
  </si>
  <si>
    <t>4/4/2023</t>
  </si>
  <si>
    <t>1 Seawatch Dr</t>
  </si>
  <si>
    <t>Savannah</t>
  </si>
  <si>
    <t>GA</t>
  </si>
  <si>
    <t>31411-2630</t>
  </si>
  <si>
    <t>Donation 0004257</t>
  </si>
  <si>
    <t>(808) 221-1596</t>
  </si>
  <si>
    <t>waikikijim15@gmail.com</t>
  </si>
  <si>
    <t>Richard Thompson</t>
  </si>
  <si>
    <t>Thompson</t>
  </si>
  <si>
    <t>Richard</t>
  </si>
  <si>
    <t>4/11/2023</t>
  </si>
  <si>
    <t>1408 Arch st</t>
  </si>
  <si>
    <t>Pittsburgh</t>
  </si>
  <si>
    <t>15212-4404</t>
  </si>
  <si>
    <t>Donation 0004260</t>
  </si>
  <si>
    <t>(909) 296-1166</t>
  </si>
  <si>
    <t>col.rthompson@gmail.com</t>
  </si>
  <si>
    <t>Randy Whitecotton</t>
  </si>
  <si>
    <t>Whitecotton</t>
  </si>
  <si>
    <t>Randy</t>
  </si>
  <si>
    <t>4/16/2023</t>
  </si>
  <si>
    <t>801 Tramway Ln NE</t>
  </si>
  <si>
    <t>87122-1408</t>
  </si>
  <si>
    <t>Donation 0004261</t>
  </si>
  <si>
    <t>(703) 350-6271</t>
  </si>
  <si>
    <t>rwhiteco93@aol.com</t>
  </si>
  <si>
    <t>4/21/2023</t>
  </si>
  <si>
    <t>Donation 0004262</t>
  </si>
  <si>
    <t>Beth Harris</t>
  </si>
  <si>
    <t>Harris</t>
  </si>
  <si>
    <t>Beth</t>
  </si>
  <si>
    <t>4/30/2023</t>
  </si>
  <si>
    <t>1021 Whitshire Way</t>
  </si>
  <si>
    <t>Milton</t>
  </si>
  <si>
    <t>30004-4981</t>
  </si>
  <si>
    <t>Donation 0004264</t>
  </si>
  <si>
    <t>beth.harris@primeeng.com</t>
  </si>
  <si>
    <t>2023 Capital Week</t>
  </si>
  <si>
    <t>Carlyn Hiller</t>
  </si>
  <si>
    <t>Hiller</t>
  </si>
  <si>
    <t>Carlyn</t>
  </si>
  <si>
    <t>5/3/2023</t>
  </si>
  <si>
    <t>Donation 0004265</t>
  </si>
  <si>
    <t>(239) 691-7006</t>
  </si>
  <si>
    <t>carlyn.m.hiller.civ@us.navy.mil</t>
  </si>
  <si>
    <t>Russell Patterson</t>
  </si>
  <si>
    <t>Patterson</t>
  </si>
  <si>
    <t>Russell</t>
  </si>
  <si>
    <t>5/4/2023</t>
  </si>
  <si>
    <t>108 Benton Lodge Rd Ste B</t>
  </si>
  <si>
    <t>Summerville</t>
  </si>
  <si>
    <t>SC</t>
  </si>
  <si>
    <t>29485</t>
  </si>
  <si>
    <t>Donation 0004266</t>
  </si>
  <si>
    <t>(843) 875-3637</t>
  </si>
  <si>
    <t>rpatterson@cems-ae.com</t>
  </si>
  <si>
    <t>Burgos Board Challenge 2023</t>
  </si>
  <si>
    <t>5/7/2023</t>
  </si>
  <si>
    <t>Donation 0004267</t>
  </si>
  <si>
    <t>Pamela Little</t>
  </si>
  <si>
    <t>Little</t>
  </si>
  <si>
    <t>Pamela</t>
  </si>
  <si>
    <t>5/15/2023</t>
  </si>
  <si>
    <t>3500 Parkway Ln Ste 500</t>
  </si>
  <si>
    <t>Peachtree Corners</t>
  </si>
  <si>
    <t>30092</t>
  </si>
  <si>
    <t>Donation 0004268</t>
  </si>
  <si>
    <t>(678) 336-7740</t>
  </si>
  <si>
    <t>littlep@pondco.com</t>
  </si>
  <si>
    <t>Summer Gladden</t>
  </si>
  <si>
    <t>Gladden</t>
  </si>
  <si>
    <t>Summer</t>
  </si>
  <si>
    <t>430 McLaws Cir Ste 201</t>
  </si>
  <si>
    <t>Williamsburg</t>
  </si>
  <si>
    <t>23185-5655</t>
  </si>
  <si>
    <t>Donation 0004269</t>
  </si>
  <si>
    <t>(757) 941-4863</t>
  </si>
  <si>
    <t>summer.gladden@leebcor.com</t>
  </si>
  <si>
    <t>Eric Wilbur</t>
  </si>
  <si>
    <t>Wilbur</t>
  </si>
  <si>
    <t>Eric</t>
  </si>
  <si>
    <t>22924 Estacado</t>
  </si>
  <si>
    <t>78261</t>
  </si>
  <si>
    <t>Donation 0004270</t>
  </si>
  <si>
    <t>(210) 573-1947</t>
  </si>
  <si>
    <t>ejwengineer@aol.com</t>
  </si>
  <si>
    <t>Benjamin Matthews</t>
  </si>
  <si>
    <t>Matthews</t>
  </si>
  <si>
    <t>Benjamin</t>
  </si>
  <si>
    <t>609 Seeport Drive</t>
  </si>
  <si>
    <t>Allen</t>
  </si>
  <si>
    <t>75013</t>
  </si>
  <si>
    <t>Donation 0004271</t>
  </si>
  <si>
    <t>(972) 256-6178</t>
  </si>
  <si>
    <t>ben.matthews@mbakerintl.com</t>
  </si>
  <si>
    <t>Patrick Coullahan</t>
  </si>
  <si>
    <t>Coullahan</t>
  </si>
  <si>
    <t>Patrick</t>
  </si>
  <si>
    <t>3463 Checkmate Dr</t>
  </si>
  <si>
    <t>Anchorage</t>
  </si>
  <si>
    <t>AK</t>
  </si>
  <si>
    <t>99508-4925</t>
  </si>
  <si>
    <t>Donation 0004272</t>
  </si>
  <si>
    <t>(907) 717-6879</t>
  </si>
  <si>
    <t>p.coullahan@gci.net</t>
  </si>
  <si>
    <t>Cynthia Lincicome</t>
  </si>
  <si>
    <t>Lincicome</t>
  </si>
  <si>
    <t>Cynthia</t>
  </si>
  <si>
    <t>7900 East Union Ave Ste 1100</t>
  </si>
  <si>
    <t>Denver</t>
  </si>
  <si>
    <t>80237</t>
  </si>
  <si>
    <t>Donation 0004273</t>
  </si>
  <si>
    <t>9512894495</t>
  </si>
  <si>
    <t>cindy@tliconstruction.net</t>
  </si>
  <si>
    <t>Scott Nesbit</t>
  </si>
  <si>
    <t>Nesbit</t>
  </si>
  <si>
    <t>Scott</t>
  </si>
  <si>
    <t>3319 E Hardies Road</t>
  </si>
  <si>
    <t>gibosnia</t>
  </si>
  <si>
    <t>15044</t>
  </si>
  <si>
    <t>Donation 0004274</t>
  </si>
  <si>
    <t>(412) 921-7134</t>
  </si>
  <si>
    <t>scott.nesbit@tetratech.com</t>
  </si>
  <si>
    <t>Donation 0004275</t>
  </si>
  <si>
    <t>Albert Romano</t>
  </si>
  <si>
    <t>Romano</t>
  </si>
  <si>
    <t>Albert</t>
  </si>
  <si>
    <t>5/16/2023</t>
  </si>
  <si>
    <t>13861 Sunrise Valley Drive Ste 200</t>
  </si>
  <si>
    <t>Herndon</t>
  </si>
  <si>
    <t>20171</t>
  </si>
  <si>
    <t>Donation 0004276</t>
  </si>
  <si>
    <t>(623) 251-0764</t>
  </si>
  <si>
    <t>aromano@atcsplc.com</t>
  </si>
  <si>
    <t>Lee Ann Zelesnikar</t>
  </si>
  <si>
    <t>Zelesnikar</t>
  </si>
  <si>
    <t>Lee Ann</t>
  </si>
  <si>
    <t>410 Bryan Court</t>
  </si>
  <si>
    <t>Newport News</t>
  </si>
  <si>
    <t>23606</t>
  </si>
  <si>
    <t>Donation 0004277</t>
  </si>
  <si>
    <t>757.275.7300</t>
  </si>
  <si>
    <t>lazelesnikar@isoftusa.net</t>
  </si>
  <si>
    <t>Christina Przygoda</t>
  </si>
  <si>
    <t>Przygoda</t>
  </si>
  <si>
    <t>Christina</t>
  </si>
  <si>
    <t>8655 Penrose Lane, Suite 300</t>
  </si>
  <si>
    <t>Lenexa</t>
  </si>
  <si>
    <t>66219</t>
  </si>
  <si>
    <t>Donation 0004278</t>
  </si>
  <si>
    <t>(913) 742-8025</t>
  </si>
  <si>
    <t>cprzygoda@yainc.com</t>
  </si>
  <si>
    <t>Nick Desport</t>
  </si>
  <si>
    <t>Desport</t>
  </si>
  <si>
    <t>Nick</t>
  </si>
  <si>
    <t>7133 AYERS MEADOW LANE</t>
  </si>
  <si>
    <t>SPRINGFIELD</t>
  </si>
  <si>
    <t>22150</t>
  </si>
  <si>
    <t>Donation 0004279</t>
  </si>
  <si>
    <t>(703) 639-7697</t>
  </si>
  <si>
    <t>nick.desport@merrick.com</t>
  </si>
  <si>
    <t>Kathelina Off</t>
  </si>
  <si>
    <t>Off</t>
  </si>
  <si>
    <t>Kathelina</t>
  </si>
  <si>
    <t>5/18/2023</t>
  </si>
  <si>
    <t>1420 King St Ste 100</t>
  </si>
  <si>
    <t>Alexandria</t>
  </si>
  <si>
    <t>22314</t>
  </si>
  <si>
    <t>Donation 0004280</t>
  </si>
  <si>
    <t>(703) 549-3800</t>
  </si>
  <si>
    <t>koff@same.org</t>
  </si>
  <si>
    <t>John Lorne</t>
  </si>
  <si>
    <t>Lorne</t>
  </si>
  <si>
    <t>6304 Caminito Flecha</t>
  </si>
  <si>
    <t>San Diego</t>
  </si>
  <si>
    <t>CA</t>
  </si>
  <si>
    <t>92111-7211</t>
  </si>
  <si>
    <t>Donation 0004281</t>
  </si>
  <si>
    <t>wylducks@san.rr.com</t>
  </si>
  <si>
    <t>Charles Perham</t>
  </si>
  <si>
    <t>Perham</t>
  </si>
  <si>
    <t>Charles</t>
  </si>
  <si>
    <t>5/22/2023</t>
  </si>
  <si>
    <t>1331 S Flores St Ste 207</t>
  </si>
  <si>
    <t>78204</t>
  </si>
  <si>
    <t>Donation 0004282</t>
  </si>
  <si>
    <t>(571) 969-0495</t>
  </si>
  <si>
    <t>charlieperham@gmail.com</t>
  </si>
  <si>
    <t>Robert Schlesinger</t>
  </si>
  <si>
    <t>Schlesinger</t>
  </si>
  <si>
    <t>6828 McCormick Woods Dr. SW</t>
  </si>
  <si>
    <t>Port Orchard</t>
  </si>
  <si>
    <t>WA</t>
  </si>
  <si>
    <t>98367</t>
  </si>
  <si>
    <t>Donation 0004283</t>
  </si>
  <si>
    <t>(360) 536-6556</t>
  </si>
  <si>
    <t>robert.schlesinger@stantec.com</t>
  </si>
  <si>
    <t>Donation 0004294</t>
  </si>
  <si>
    <t>Alexander Masters</t>
  </si>
  <si>
    <t>Masters</t>
  </si>
  <si>
    <t>Alexander</t>
  </si>
  <si>
    <t>5/23/2023</t>
  </si>
  <si>
    <t>2192 Barrington Road</t>
  </si>
  <si>
    <t>University HT</t>
  </si>
  <si>
    <t>44118-3025</t>
  </si>
  <si>
    <t>Donation 0004284</t>
  </si>
  <si>
    <t>(810) 853-9641</t>
  </si>
  <si>
    <t>alexander.masters@siemens.com</t>
  </si>
  <si>
    <t>Caroline Roberts</t>
  </si>
  <si>
    <t>Roberts</t>
  </si>
  <si>
    <t>Caroline</t>
  </si>
  <si>
    <t>7471 NE Bergman Road</t>
  </si>
  <si>
    <t>Bainbridge Island</t>
  </si>
  <si>
    <t>98110</t>
  </si>
  <si>
    <t>Donation 0004285</t>
  </si>
  <si>
    <t>(206) 696-8783</t>
  </si>
  <si>
    <t>caroline.roberts@jacobs.com</t>
  </si>
  <si>
    <t>Craig Bryant</t>
  </si>
  <si>
    <t>Bryant</t>
  </si>
  <si>
    <t>Craig</t>
  </si>
  <si>
    <t>14521 S Gary Ave</t>
  </si>
  <si>
    <t>Bixby</t>
  </si>
  <si>
    <t>74008</t>
  </si>
  <si>
    <t>Donation 0004286</t>
  </si>
  <si>
    <t>(910) 261-9161</t>
  </si>
  <si>
    <t>craig.w.bryant@gmail.com</t>
  </si>
  <si>
    <t>Francis Mondo</t>
  </si>
  <si>
    <t>Mondo</t>
  </si>
  <si>
    <t>Francis</t>
  </si>
  <si>
    <t>14120 Ballantyne Corporate Place Suite 200</t>
  </si>
  <si>
    <t>Charlotte</t>
  </si>
  <si>
    <t>28277</t>
  </si>
  <si>
    <t>Donation 0004287</t>
  </si>
  <si>
    <t>(704) 544-4050</t>
  </si>
  <si>
    <t>frank.mondo@jacobs.com</t>
  </si>
  <si>
    <t>Shane Payne</t>
  </si>
  <si>
    <t>Payne</t>
  </si>
  <si>
    <t>Shane</t>
  </si>
  <si>
    <t>CMR 454 Box# 2048</t>
  </si>
  <si>
    <t>APO</t>
  </si>
  <si>
    <t>09250</t>
  </si>
  <si>
    <t>Donation 0004288</t>
  </si>
  <si>
    <t>+49 1522 7735175</t>
  </si>
  <si>
    <t>shanepayne15@gmail.com</t>
  </si>
  <si>
    <t>Richard Delaney</t>
  </si>
  <si>
    <t>Delaney</t>
  </si>
  <si>
    <t>2335-2 Boston St</t>
  </si>
  <si>
    <t>Baltimore</t>
  </si>
  <si>
    <t>21224-3592</t>
  </si>
  <si>
    <t>Donation 0004289</t>
  </si>
  <si>
    <t>(267) 800-8671</t>
  </si>
  <si>
    <t>raddelaney@gmail.com</t>
  </si>
  <si>
    <t>Michael Huffstetler</t>
  </si>
  <si>
    <t>Huffstetler</t>
  </si>
  <si>
    <t>5/24/2023</t>
  </si>
  <si>
    <t>6457 Frances Street, Suite 200</t>
  </si>
  <si>
    <t>Omaha</t>
  </si>
  <si>
    <t>NE</t>
  </si>
  <si>
    <t>68106-2278</t>
  </si>
  <si>
    <t>Donation 0004290</t>
  </si>
  <si>
    <t>(402) 609-5888</t>
  </si>
  <si>
    <t>mhuffstetler@dlrgroup.com</t>
  </si>
  <si>
    <t>Roland DeGuzman</t>
  </si>
  <si>
    <t>DeGuzman</t>
  </si>
  <si>
    <t>Roland</t>
  </si>
  <si>
    <t>115 Sebastian Lane</t>
  </si>
  <si>
    <t>Plymouth Meeting</t>
  </si>
  <si>
    <t>19462</t>
  </si>
  <si>
    <t>Donation 0004291</t>
  </si>
  <si>
    <t>(973) 873-8940</t>
  </si>
  <si>
    <t>rdeguzman94@hotmail.com</t>
  </si>
  <si>
    <t>Aaron Murray</t>
  </si>
  <si>
    <t>Murray</t>
  </si>
  <si>
    <t>Aaron</t>
  </si>
  <si>
    <t>920 E Sheridan St., Ste. A</t>
  </si>
  <si>
    <t>Laramie</t>
  </si>
  <si>
    <t>WY</t>
  </si>
  <si>
    <t>82070-3868</t>
  </si>
  <si>
    <t>Donation 0004292</t>
  </si>
  <si>
    <t>(307) 460-3249</t>
  </si>
  <si>
    <t>aaron.murray@wsp.com</t>
  </si>
  <si>
    <t>Robert Grainger</t>
  </si>
  <si>
    <t>Grainger</t>
  </si>
  <si>
    <t>3404 NW 129th St</t>
  </si>
  <si>
    <t>Vancouver</t>
  </si>
  <si>
    <t>98685</t>
  </si>
  <si>
    <t>Donation 0004293</t>
  </si>
  <si>
    <t>(503) 943-7216</t>
  </si>
  <si>
    <t>grainger@up.edu</t>
  </si>
  <si>
    <t>Carlos Sanchez</t>
  </si>
  <si>
    <t>Sanchez</t>
  </si>
  <si>
    <t>Carlos</t>
  </si>
  <si>
    <t>10980 Grantchester Way Ste 250</t>
  </si>
  <si>
    <t>Columbia</t>
  </si>
  <si>
    <t>21044</t>
  </si>
  <si>
    <t>Donation 0004295</t>
  </si>
  <si>
    <t>(410) 715-9462</t>
  </si>
  <si>
    <t>csanchez@mbpce.com</t>
  </si>
  <si>
    <t>5/26/2023</t>
  </si>
  <si>
    <t>Donation 0004296</t>
  </si>
  <si>
    <t>Charles Hines</t>
  </si>
  <si>
    <t>Hines</t>
  </si>
  <si>
    <t>5/27/2023</t>
  </si>
  <si>
    <t>8531 SW 90th Ave</t>
  </si>
  <si>
    <t>Portland</t>
  </si>
  <si>
    <t>OR</t>
  </si>
  <si>
    <t>97223-6802</t>
  </si>
  <si>
    <t>Donation 0004297</t>
  </si>
  <si>
    <t>(503) 244-3779</t>
  </si>
  <si>
    <t>hinesp2i@comcast.net</t>
  </si>
  <si>
    <t>Mercedes Enrique</t>
  </si>
  <si>
    <t>Enrique</t>
  </si>
  <si>
    <t>Mercedes</t>
  </si>
  <si>
    <t>5/30/2023</t>
  </si>
  <si>
    <t>4220 Duncan Ave, Ste 201</t>
  </si>
  <si>
    <t>St. Louis</t>
  </si>
  <si>
    <t>63110</t>
  </si>
  <si>
    <t>Donation 0004298</t>
  </si>
  <si>
    <t>(317) 339-5334</t>
  </si>
  <si>
    <t>menrique@cmscorp.com</t>
  </si>
  <si>
    <t>Joshua Graham</t>
  </si>
  <si>
    <t>Graham</t>
  </si>
  <si>
    <t>Joshua</t>
  </si>
  <si>
    <t>5/31/2023</t>
  </si>
  <si>
    <t>3624 Vuitton</t>
  </si>
  <si>
    <t>Bulverde</t>
  </si>
  <si>
    <t>78163</t>
  </si>
  <si>
    <t>Donation 0004299</t>
  </si>
  <si>
    <t>(330) 518-8701</t>
  </si>
  <si>
    <t>joshua.graham@hdrinc.com</t>
  </si>
  <si>
    <t>Sharon Krock</t>
  </si>
  <si>
    <t>Krock</t>
  </si>
  <si>
    <t>Sharon</t>
  </si>
  <si>
    <t>6/2/2023</t>
  </si>
  <si>
    <t>2111 Main St</t>
  </si>
  <si>
    <t>Narvon</t>
  </si>
  <si>
    <t>17555</t>
  </si>
  <si>
    <t>Donation 0004300</t>
  </si>
  <si>
    <t>(610) 696-6066</t>
  </si>
  <si>
    <t>skrock@schnabel-eng.com</t>
  </si>
  <si>
    <t>Donation 0004301</t>
  </si>
  <si>
    <t>Bruce Preston</t>
  </si>
  <si>
    <t>Preston</t>
  </si>
  <si>
    <t>6/5/2023</t>
  </si>
  <si>
    <t>939 E. Kael St</t>
  </si>
  <si>
    <t>Mesa</t>
  </si>
  <si>
    <t>AZ</t>
  </si>
  <si>
    <t>85203</t>
  </si>
  <si>
    <t>Donation 0004302</t>
  </si>
  <si>
    <t>(480) 215-8319</t>
  </si>
  <si>
    <t>bpreston@larsondesigngroup.com</t>
  </si>
  <si>
    <t>Donation 0004303</t>
  </si>
  <si>
    <t>Norm Campbell</t>
  </si>
  <si>
    <t>Campbell</t>
  </si>
  <si>
    <t>Norm</t>
  </si>
  <si>
    <t>6/6/2023</t>
  </si>
  <si>
    <t>12861 Harrison Dr.</t>
  </si>
  <si>
    <t>Carmel</t>
  </si>
  <si>
    <t>IN</t>
  </si>
  <si>
    <t>46033</t>
  </si>
  <si>
    <t>Donation 0004304</t>
  </si>
  <si>
    <t>(317) 703-6875</t>
  </si>
  <si>
    <t>npcampbell@yahoo.com</t>
  </si>
  <si>
    <t>Danielle Barner</t>
  </si>
  <si>
    <t>Barner</t>
  </si>
  <si>
    <t>Danielle</t>
  </si>
  <si>
    <t>4404 Hanover Street</t>
  </si>
  <si>
    <t>75225</t>
  </si>
  <si>
    <t>Donation 0004305</t>
  </si>
  <si>
    <t>(972) 588-3221</t>
  </si>
  <si>
    <t>danielle.barner@atkinsglobal.com</t>
  </si>
  <si>
    <t>Jim Carter</t>
  </si>
  <si>
    <t>Carter</t>
  </si>
  <si>
    <t>Jim</t>
  </si>
  <si>
    <t>3051 Fujita Street</t>
  </si>
  <si>
    <t>Torrance</t>
  </si>
  <si>
    <t>90505-4004</t>
  </si>
  <si>
    <t>Donation 0004306</t>
  </si>
  <si>
    <t>(310) 594-5289</t>
  </si>
  <si>
    <t>jcarter@emaxlabs.com</t>
  </si>
  <si>
    <t>Joshua Biggers</t>
  </si>
  <si>
    <t>Biggers</t>
  </si>
  <si>
    <t>95-1007 Paemoku Place</t>
  </si>
  <si>
    <t>Mililani</t>
  </si>
  <si>
    <t>96789</t>
  </si>
  <si>
    <t>Donation 0004307</t>
  </si>
  <si>
    <t>(808) 382-6270</t>
  </si>
  <si>
    <t>biggersj@gmail.com</t>
  </si>
  <si>
    <t>Dave Newkirk</t>
  </si>
  <si>
    <t>Newkirk</t>
  </si>
  <si>
    <t>Dave</t>
  </si>
  <si>
    <t>210 Shadow Lane NE</t>
  </si>
  <si>
    <t>Olympia</t>
  </si>
  <si>
    <t>98506</t>
  </si>
  <si>
    <t>Donation 0004308</t>
  </si>
  <si>
    <t>(253) 606-1047</t>
  </si>
  <si>
    <t>daven@rahaec.com</t>
  </si>
  <si>
    <t>NK Mbaya</t>
  </si>
  <si>
    <t>Mbaya</t>
  </si>
  <si>
    <t>NK</t>
  </si>
  <si>
    <t>6/10/2023</t>
  </si>
  <si>
    <t>827 Allerton Court</t>
  </si>
  <si>
    <t>92109</t>
  </si>
  <si>
    <t>Donation 0004310</t>
  </si>
  <si>
    <t>(858) 212-8948</t>
  </si>
  <si>
    <t>nkmbaya@sbcc-us.com</t>
  </si>
  <si>
    <t>Adam Boubede</t>
  </si>
  <si>
    <t>Boubede</t>
  </si>
  <si>
    <t>Adam</t>
  </si>
  <si>
    <t>6/19/2023</t>
  </si>
  <si>
    <t>PSC 2 Box 10614</t>
  </si>
  <si>
    <t>AE</t>
  </si>
  <si>
    <t>09012</t>
  </si>
  <si>
    <t>Donation 0004312</t>
  </si>
  <si>
    <t>a.boubede@gmail.com</t>
  </si>
  <si>
    <t>Michael Herman</t>
  </si>
  <si>
    <t>Herman</t>
  </si>
  <si>
    <t>6/21/2023</t>
  </si>
  <si>
    <t>456 Trowbridge Lane</t>
  </si>
  <si>
    <t>Folsom</t>
  </si>
  <si>
    <t>95630</t>
  </si>
  <si>
    <t>Donation 0004314</t>
  </si>
  <si>
    <t>(916) 835-4954</t>
  </si>
  <si>
    <t>mike.herman@meadhunt.com</t>
  </si>
  <si>
    <t>Ronald Silva</t>
  </si>
  <si>
    <t>Silva</t>
  </si>
  <si>
    <t>Ronald</t>
  </si>
  <si>
    <t>6/22/2023</t>
  </si>
  <si>
    <t>1313 Via Toscana Way</t>
  </si>
  <si>
    <t>SUN CITY CENTER</t>
  </si>
  <si>
    <t>33573</t>
  </si>
  <si>
    <t>Donation 0004315</t>
  </si>
  <si>
    <t>ronsilva71@verizon.net</t>
  </si>
  <si>
    <t>Donation 0004316</t>
  </si>
  <si>
    <t>Donation 0004318</t>
  </si>
  <si>
    <t>Marilyn Zenko</t>
  </si>
  <si>
    <t>Zenko</t>
  </si>
  <si>
    <t>Marilyn</t>
  </si>
  <si>
    <t>6/23/2023</t>
  </si>
  <si>
    <t>930 Harvest Drive Suite 460</t>
  </si>
  <si>
    <t>Blue Bell</t>
  </si>
  <si>
    <t>19422</t>
  </si>
  <si>
    <t>Donation 0004317</t>
  </si>
  <si>
    <t>marilyn.zenko@terracon.com</t>
  </si>
  <si>
    <t>David Nash</t>
  </si>
  <si>
    <t>Nash</t>
  </si>
  <si>
    <t>David</t>
  </si>
  <si>
    <t>6/27/2023</t>
  </si>
  <si>
    <t>38566 Titnore Ct</t>
  </si>
  <si>
    <t>Hamilton</t>
  </si>
  <si>
    <t>20158-9486</t>
  </si>
  <si>
    <t>Donation 0004319</t>
  </si>
  <si>
    <t>(205) 478-8001</t>
  </si>
  <si>
    <t>djnash43@gmail.com</t>
  </si>
  <si>
    <t>Subtotal</t>
  </si>
  <si>
    <t>Sum</t>
  </si>
  <si>
    <t>Count</t>
  </si>
  <si>
    <t>CMS Corporation</t>
  </si>
  <si>
    <t>691 Industrial Blvd</t>
  </si>
  <si>
    <t>Bargersville</t>
  </si>
  <si>
    <t>46106-8531</t>
  </si>
  <si>
    <t>Donation 0004211</t>
  </si>
  <si>
    <t>Battelle</t>
  </si>
  <si>
    <t>505 King Ave Ste 600</t>
  </si>
  <si>
    <t>Columbus</t>
  </si>
  <si>
    <t>43201</t>
  </si>
  <si>
    <t>Donation 0004218</t>
  </si>
  <si>
    <t>Semper Tek, Inc.</t>
  </si>
  <si>
    <t>1/26/2023</t>
  </si>
  <si>
    <t>848 Nandino Blvd Ste O</t>
  </si>
  <si>
    <t>KY</t>
  </si>
  <si>
    <t>40511</t>
  </si>
  <si>
    <t>Donation 0004227</t>
  </si>
  <si>
    <t>Atkins</t>
  </si>
  <si>
    <t>17304 Preston Rd Ste 1300</t>
  </si>
  <si>
    <t>75252-5677</t>
  </si>
  <si>
    <t>Donation 0004230</t>
  </si>
  <si>
    <t>Omaha Community Foundation</t>
  </si>
  <si>
    <t>2/6/2023</t>
  </si>
  <si>
    <t>1120 South 101st Street Ste 320</t>
  </si>
  <si>
    <t>68124</t>
  </si>
  <si>
    <t>Donation 0004236</t>
  </si>
  <si>
    <t>Federal Contracts Corp</t>
  </si>
  <si>
    <t>12918 N Nebraska Ave</t>
  </si>
  <si>
    <t>Tampa</t>
  </si>
  <si>
    <t>33612</t>
  </si>
  <si>
    <t>Donation 0004238</t>
  </si>
  <si>
    <t>Clark Construction Group, LLC</t>
  </si>
  <si>
    <t>2/10/2023</t>
  </si>
  <si>
    <t>7500 Old Georgetown Road</t>
  </si>
  <si>
    <t>Bethesda</t>
  </si>
  <si>
    <t>20814</t>
  </si>
  <si>
    <t>Donation 0004240</t>
  </si>
  <si>
    <t>Give Lively Foundation, Inc.</t>
  </si>
  <si>
    <t>888 7th Ave_x000D_
Floor 40</t>
  </si>
  <si>
    <t>New York</t>
  </si>
  <si>
    <t>NY</t>
  </si>
  <si>
    <t>10106-0001</t>
  </si>
  <si>
    <t>Donation 0004248</t>
  </si>
  <si>
    <t>3/3/2023</t>
  </si>
  <si>
    <t>Donation 0004250</t>
  </si>
  <si>
    <t>Fluor</t>
  </si>
  <si>
    <t>2300 Clarendon Blvd Ste 1110</t>
  </si>
  <si>
    <t>Arlington</t>
  </si>
  <si>
    <t>22201</t>
  </si>
  <si>
    <t>Donation 0004259</t>
  </si>
  <si>
    <t>Heapy Engineering</t>
  </si>
  <si>
    <t>1400 W. Dorothy Lane</t>
  </si>
  <si>
    <t>Dayton</t>
  </si>
  <si>
    <t>45409</t>
  </si>
  <si>
    <t>Donation 0004309</t>
  </si>
  <si>
    <t>Total</t>
  </si>
  <si>
    <t xml:space="preserve">Data Base maintenance for donation </t>
  </si>
  <si>
    <t xml:space="preserve">Database maintenance for donation </t>
  </si>
  <si>
    <t>Balance Sheet</t>
  </si>
  <si>
    <t>As of Date:</t>
  </si>
  <si>
    <t>06/30/2023</t>
  </si>
  <si>
    <t xml:space="preserve"> </t>
  </si>
  <si>
    <t>Year To Date</t>
  </si>
  <si>
    <t>Prior Year To Date</t>
  </si>
  <si>
    <t>06/30/2022</t>
  </si>
  <si>
    <t>Current Year Balance</t>
  </si>
  <si>
    <t>Prior Year</t>
  </si>
  <si>
    <t>Difference</t>
  </si>
  <si>
    <t xml:space="preserve">  Assets</t>
  </si>
  <si>
    <t xml:space="preserve">  </t>
  </si>
  <si>
    <t xml:space="preserve">    Current Assets</t>
  </si>
  <si>
    <t xml:space="preserve">    </t>
  </si>
  <si>
    <t xml:space="preserve">      Cash and Cash Equivalents</t>
  </si>
  <si>
    <t xml:space="preserve">      Accounts Receivable, Net</t>
  </si>
  <si>
    <t xml:space="preserve">      </t>
  </si>
  <si>
    <t xml:space="preserve">        Accounts Receivable</t>
  </si>
  <si>
    <t>Due from SAME</t>
  </si>
  <si>
    <t xml:space="preserve">      Total Accounts Receivable, Net</t>
  </si>
  <si>
    <t>Due to SAME</t>
  </si>
  <si>
    <t xml:space="preserve">    Total Current Assets</t>
  </si>
  <si>
    <t xml:space="preserve">    Long-term Assets</t>
  </si>
  <si>
    <t xml:space="preserve">      Property &amp; Equipment</t>
  </si>
  <si>
    <t xml:space="preserve">    Total Long-term Assets</t>
  </si>
  <si>
    <t xml:space="preserve">    Investments</t>
  </si>
  <si>
    <t xml:space="preserve">      Long Term Investments</t>
  </si>
  <si>
    <t xml:space="preserve">    Total Investments</t>
  </si>
  <si>
    <t xml:space="preserve">  Total Assets</t>
  </si>
  <si>
    <t xml:space="preserve">  Liabilities and Net Assets</t>
  </si>
  <si>
    <t xml:space="preserve">    Liabilities</t>
  </si>
  <si>
    <t xml:space="preserve">      Short-term Liabilities</t>
  </si>
  <si>
    <t xml:space="preserve">        Accounts Payable</t>
  </si>
  <si>
    <t xml:space="preserve">        Accrued Liabilities</t>
  </si>
  <si>
    <t xml:space="preserve">      Total Short-term Liabilities</t>
  </si>
  <si>
    <t xml:space="preserve">    Total Liabilities</t>
  </si>
  <si>
    <t xml:space="preserve">    Net Assets</t>
  </si>
  <si>
    <t xml:space="preserve">      Net Assets</t>
  </si>
  <si>
    <t xml:space="preserve">      Change In Net Assets</t>
  </si>
  <si>
    <t xml:space="preserve">        Operating Revenue</t>
  </si>
  <si>
    <t xml:space="preserve">        </t>
  </si>
  <si>
    <t xml:space="preserve">          Revenue - Sales</t>
  </si>
  <si>
    <t xml:space="preserve">        Total Operating Revenue</t>
  </si>
  <si>
    <t xml:space="preserve">        Expenditures</t>
  </si>
  <si>
    <t xml:space="preserve">          General and Administrative Expenses</t>
  </si>
  <si>
    <t xml:space="preserve">          </t>
  </si>
  <si>
    <t xml:space="preserve">            Other Expenses</t>
  </si>
  <si>
    <t xml:space="preserve">          Total General and Administrative Expenses</t>
  </si>
  <si>
    <t xml:space="preserve">        Total Expenditures</t>
  </si>
  <si>
    <t xml:space="preserve">    Total Net Assets</t>
  </si>
  <si>
    <t xml:space="preserve">  Total Liabilities and Net Assets</t>
  </si>
  <si>
    <t>Created on : 07/25/2023 7:31 PM EDT</t>
  </si>
  <si>
    <t>Statement of Revenues and Expenditures</t>
  </si>
  <si>
    <t>As of June 30, 2023</t>
  </si>
  <si>
    <t>Actual</t>
  </si>
  <si>
    <t xml:space="preserve">  Revenues over Expenditures</t>
  </si>
  <si>
    <t xml:space="preserve">    Revenues</t>
  </si>
  <si>
    <t xml:space="preserve">      Other Revenue</t>
  </si>
  <si>
    <t xml:space="preserve">        4000 - Contributions - Individual</t>
  </si>
  <si>
    <t xml:space="preserve">        4020 - Contributions - Corporations</t>
  </si>
  <si>
    <t xml:space="preserve">        4200 - Registration</t>
  </si>
  <si>
    <t xml:space="preserve">        4710 - Interest &amp; Dividends</t>
  </si>
  <si>
    <t xml:space="preserve">        4800 - Unrealized Gain/Loss</t>
  </si>
  <si>
    <t xml:space="preserve">        4805 - Realized Gain/Loss</t>
  </si>
  <si>
    <t xml:space="preserve">        4810 - Miscellaneous Income</t>
  </si>
  <si>
    <t xml:space="preserve">      Total Other Revenue</t>
  </si>
  <si>
    <t xml:space="preserve">    Total Revenues</t>
  </si>
  <si>
    <t xml:space="preserve">    Expenditures</t>
  </si>
  <si>
    <t xml:space="preserve">      General and Administrative Expenses</t>
  </si>
  <si>
    <t xml:space="preserve">        Other Expenses</t>
  </si>
  <si>
    <t xml:space="preserve">          5160 - Speakers / Honorarium</t>
  </si>
  <si>
    <t xml:space="preserve">          5190 - Other Professional Fees / Consultants</t>
  </si>
  <si>
    <t xml:space="preserve">          5314 - Registration Costs</t>
  </si>
  <si>
    <t xml:space="preserve">          5410 - Printing &amp; Production</t>
  </si>
  <si>
    <t xml:space="preserve">          5650 - Computer Programming &amp; Expense</t>
  </si>
  <si>
    <t xml:space="preserve">          5910 - Bank &amp; Credit Card Fees</t>
  </si>
  <si>
    <t xml:space="preserve">          5920 - Miscellaneous Expense</t>
  </si>
  <si>
    <t xml:space="preserve">          5970 - Taxes &amp; Licences</t>
  </si>
  <si>
    <t xml:space="preserve">        Total Other Expenses</t>
  </si>
  <si>
    <t xml:space="preserve">      Total General and Administrative Expenses</t>
  </si>
  <si>
    <t xml:space="preserve">    Total Expenditures</t>
  </si>
  <si>
    <t xml:space="preserve">  Total Revenues over Expenditures</t>
  </si>
  <si>
    <t xml:space="preserve">Accrued Liability </t>
  </si>
  <si>
    <t>`</t>
  </si>
  <si>
    <t>Cash transferd to FND from SAME in July</t>
  </si>
  <si>
    <t>A/P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</si>
</sst>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&quot;$&quot;#,##0.00;\-&quot;$&quot;#,##0.00"/>
    <numFmt numFmtId="165" formatCode="#,##0.00;\(#,##0.00\)"/>
    <numFmt numFmtId="166" formatCode="#,##0.000000000000000_);\(#,##0.0000000000000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theme="1"/>
      <name val="Verdana"/>
      <family val="2"/>
    </font>
    <font>
      <b/>
      <sz val="8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2"/>
      <name val="Helvetica"/>
      <family val="2"/>
    </font>
    <font>
      <sz val="8"/>
      <name val="Helvetica"/>
      <family val="2"/>
    </font>
    <font>
      <sz val="6"/>
      <name val="Helvetica"/>
      <family val="2"/>
    </font>
    <font>
      <b/>
      <sz val="8"/>
      <name val="Helvetica"/>
      <family val="2"/>
    </font>
    <font>
      <sz val="10"/>
      <name val="Helvetica"/>
      <family val="2"/>
    </font>
    <font>
      <sz val="14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rgb="FFCEDE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/>
      <bottom/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/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  <border>
      <left style="thin">
        <color rgb="FFD5D3D1"/>
      </left>
      <right style="thin">
        <color rgb="FFD5D3D1"/>
      </right>
      <top style="thin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 style="thin">
        <color rgb="FFD5D3D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14" fontId="0" fillId="0" borderId="0" xfId="0" applyNumberFormat="1"/>
    <xf numFmtId="43" fontId="0" fillId="0" borderId="0" xfId="1" applyFont="1"/>
    <xf numFmtId="14" fontId="0" fillId="0" borderId="0" xfId="1" applyNumberFormat="1" applyFont="1"/>
    <xf numFmtId="0" fontId="3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wrapText="1" indent="1"/>
    </xf>
    <xf numFmtId="14" fontId="4" fillId="0" borderId="0" xfId="0" applyNumberFormat="1" applyFont="1" applyAlignment="1">
      <alignment horizontal="left" vertical="top" indent="1"/>
    </xf>
    <xf numFmtId="49" fontId="5" fillId="2" borderId="0" xfId="0" applyNumberFormat="1" applyFont="1" applyFill="1" applyAlignment="1">
      <alignment horizontal="left" vertical="top" indent="1"/>
    </xf>
    <xf numFmtId="0" fontId="6" fillId="2" borderId="0" xfId="0" applyFont="1" applyFill="1" applyAlignment="1">
      <alignment horizontal="left" vertical="center" indent="1"/>
    </xf>
    <xf numFmtId="49" fontId="5" fillId="2" borderId="0" xfId="0" applyNumberFormat="1" applyFont="1" applyFill="1" applyAlignment="1">
      <alignment horizontal="right" vertical="top" indent="1"/>
    </xf>
    <xf numFmtId="4" fontId="4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left" indent="1"/>
    </xf>
    <xf numFmtId="4" fontId="5" fillId="0" borderId="1" xfId="0" applyNumberFormat="1" applyFont="1" applyBorder="1" applyAlignment="1">
      <alignment horizontal="right" vertical="top" indent="1"/>
    </xf>
    <xf numFmtId="0" fontId="7" fillId="0" borderId="0" xfId="0" applyFont="1"/>
    <xf numFmtId="0" fontId="0" fillId="0" borderId="0" xfId="0" applyAlignment="1">
      <alignment horizontal="center"/>
    </xf>
    <xf numFmtId="43" fontId="0" fillId="0" borderId="2" xfId="1" applyFont="1" applyBorder="1"/>
    <xf numFmtId="43" fontId="0" fillId="0" borderId="0" xfId="0" applyNumberFormat="1"/>
    <xf numFmtId="14" fontId="8" fillId="0" borderId="0" xfId="0" applyNumberFormat="1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49" fontId="4" fillId="0" borderId="0" xfId="0" applyNumberFormat="1" applyFont="1" applyAlignment="1">
      <alignment horizontal="left" vertical="top" indent="1"/>
    </xf>
    <xf numFmtId="0" fontId="4" fillId="0" borderId="0" xfId="0" applyFont="1" applyAlignment="1">
      <alignment horizontal="left" vertical="top" wrapText="1" indent="1"/>
    </xf>
    <xf numFmtId="4" fontId="5" fillId="0" borderId="3" xfId="0" applyNumberFormat="1" applyFont="1" applyBorder="1" applyAlignment="1">
      <alignment horizontal="right" vertical="top" indent="1"/>
    </xf>
    <xf numFmtId="43" fontId="9" fillId="0" borderId="4" xfId="1" applyFont="1" applyBorder="1"/>
    <xf numFmtId="43" fontId="9" fillId="0" borderId="4" xfId="0" applyNumberFormat="1" applyFont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5" xfId="0" applyFill="1" applyBorder="1"/>
    <xf numFmtId="0" fontId="10" fillId="4" borderId="0" xfId="0" applyFont="1" applyFill="1"/>
    <xf numFmtId="0" fontId="11" fillId="4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5" borderId="0" xfId="0" applyFill="1"/>
    <xf numFmtId="0" fontId="0" fillId="5" borderId="5" xfId="0" applyFill="1" applyBorder="1"/>
    <xf numFmtId="0" fontId="12" fillId="5" borderId="0" xfId="0" applyFont="1" applyFill="1"/>
    <xf numFmtId="0" fontId="13" fillId="5" borderId="0" xfId="0" applyFont="1" applyFill="1"/>
    <xf numFmtId="0" fontId="12" fillId="6" borderId="8" xfId="0" applyFont="1" applyFill="1" applyBorder="1"/>
    <xf numFmtId="0" fontId="13" fillId="5" borderId="8" xfId="0" applyFont="1" applyFill="1" applyBorder="1" applyAlignment="1">
      <alignment horizontal="left"/>
    </xf>
    <xf numFmtId="164" fontId="13" fillId="5" borderId="8" xfId="0" applyNumberFormat="1" applyFont="1" applyFill="1" applyBorder="1" applyAlignment="1">
      <alignment horizontal="right"/>
    </xf>
    <xf numFmtId="0" fontId="12" fillId="4" borderId="10" xfId="0" applyFont="1" applyFill="1" applyBorder="1"/>
    <xf numFmtId="0" fontId="11" fillId="4" borderId="11" xfId="0" applyFont="1" applyFill="1" applyBorder="1"/>
    <xf numFmtId="164" fontId="13" fillId="4" borderId="8" xfId="0" applyNumberFormat="1" applyFont="1" applyFill="1" applyBorder="1" applyAlignment="1">
      <alignment horizontal="right"/>
    </xf>
    <xf numFmtId="0" fontId="0" fillId="4" borderId="12" xfId="0" applyFill="1" applyBorder="1"/>
    <xf numFmtId="0" fontId="13" fillId="4" borderId="8" xfId="0" applyFont="1" applyFill="1" applyBorder="1" applyAlignment="1">
      <alignment horizontal="right"/>
    </xf>
    <xf numFmtId="0" fontId="12" fillId="7" borderId="10" xfId="0" applyFont="1" applyFill="1" applyBorder="1"/>
    <xf numFmtId="0" fontId="11" fillId="7" borderId="13" xfId="0" applyFont="1" applyFill="1" applyBorder="1"/>
    <xf numFmtId="164" fontId="13" fillId="7" borderId="8" xfId="0" applyNumberFormat="1" applyFont="1" applyFill="1" applyBorder="1" applyAlignment="1">
      <alignment horizontal="right"/>
    </xf>
    <xf numFmtId="0" fontId="0" fillId="7" borderId="14" xfId="0" applyFill="1" applyBorder="1"/>
    <xf numFmtId="0" fontId="13" fillId="7" borderId="8" xfId="0" applyFont="1" applyFill="1" applyBorder="1" applyAlignment="1">
      <alignment horizontal="right"/>
    </xf>
    <xf numFmtId="0" fontId="0" fillId="5" borderId="15" xfId="0" applyFill="1" applyBorder="1"/>
    <xf numFmtId="0" fontId="0" fillId="5" borderId="16" xfId="0" applyFill="1" applyBorder="1"/>
    <xf numFmtId="164" fontId="0" fillId="0" borderId="0" xfId="0" applyNumberFormat="1"/>
    <xf numFmtId="7" fontId="0" fillId="0" borderId="0" xfId="0" applyNumberFormat="1"/>
    <xf numFmtId="14" fontId="13" fillId="5" borderId="8" xfId="0" applyNumberFormat="1" applyFont="1" applyFill="1" applyBorder="1" applyAlignment="1">
      <alignment horizontal="left"/>
    </xf>
    <xf numFmtId="164" fontId="13" fillId="5" borderId="18" xfId="0" applyNumberFormat="1" applyFont="1" applyFill="1" applyBorder="1" applyAlignment="1">
      <alignment horizontal="right"/>
    </xf>
    <xf numFmtId="0" fontId="13" fillId="4" borderId="19" xfId="0" applyFont="1" applyFill="1" applyBorder="1" applyAlignment="1">
      <alignment horizontal="right"/>
    </xf>
    <xf numFmtId="164" fontId="14" fillId="8" borderId="17" xfId="0" applyNumberFormat="1" applyFont="1" applyFill="1" applyBorder="1" applyAlignment="1">
      <alignment horizontal="right"/>
    </xf>
    <xf numFmtId="0" fontId="13" fillId="4" borderId="18" xfId="0" applyFont="1" applyFill="1" applyBorder="1" applyAlignment="1">
      <alignment horizontal="right"/>
    </xf>
    <xf numFmtId="0" fontId="13" fillId="7" borderId="19" xfId="0" applyFont="1" applyFill="1" applyBorder="1" applyAlignment="1">
      <alignment horizontal="right"/>
    </xf>
    <xf numFmtId="0" fontId="16" fillId="9" borderId="0" xfId="0" applyFont="1" applyFill="1" applyAlignment="1">
      <alignment horizontal="left"/>
    </xf>
    <xf numFmtId="0" fontId="0" fillId="9" borderId="0" xfId="0" applyFill="1"/>
    <xf numFmtId="0" fontId="17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7" fillId="9" borderId="0" xfId="0" applyFont="1" applyFill="1" applyAlignment="1">
      <alignment horizontal="right"/>
    </xf>
    <xf numFmtId="0" fontId="17" fillId="9" borderId="2" xfId="0" applyFont="1" applyFill="1" applyBorder="1" applyAlignment="1">
      <alignment horizontal="right"/>
    </xf>
    <xf numFmtId="0" fontId="18" fillId="9" borderId="0" xfId="0" applyFont="1" applyFill="1" applyAlignment="1">
      <alignment horizontal="left"/>
    </xf>
    <xf numFmtId="0" fontId="18" fillId="9" borderId="20" xfId="0" applyFont="1" applyFill="1" applyBorder="1" applyAlignment="1">
      <alignment horizontal="right"/>
    </xf>
    <xf numFmtId="0" fontId="19" fillId="9" borderId="0" xfId="0" applyFont="1" applyFill="1" applyAlignment="1">
      <alignment horizontal="left"/>
    </xf>
    <xf numFmtId="0" fontId="20" fillId="9" borderId="0" xfId="0" applyFont="1" applyFill="1" applyAlignment="1">
      <alignment horizontal="left"/>
    </xf>
    <xf numFmtId="165" fontId="17" fillId="9" borderId="0" xfId="0" applyNumberFormat="1" applyFont="1" applyFill="1" applyAlignment="1">
      <alignment horizontal="right"/>
    </xf>
    <xf numFmtId="39" fontId="0" fillId="9" borderId="0" xfId="0" applyNumberFormat="1" applyFill="1"/>
    <xf numFmtId="165" fontId="17" fillId="0" borderId="0" xfId="0" applyNumberFormat="1" applyFont="1" applyAlignment="1">
      <alignment horizontal="right"/>
    </xf>
    <xf numFmtId="39" fontId="0" fillId="10" borderId="0" xfId="0" applyNumberFormat="1" applyFill="1"/>
    <xf numFmtId="165" fontId="17" fillId="9" borderId="20" xfId="0" applyNumberFormat="1" applyFont="1" applyFill="1" applyBorder="1" applyAlignment="1">
      <alignment horizontal="right"/>
    </xf>
    <xf numFmtId="43" fontId="0" fillId="11" borderId="2" xfId="1" applyFont="1" applyFill="1" applyBorder="1"/>
    <xf numFmtId="165" fontId="17" fillId="9" borderId="21" xfId="0" applyNumberFormat="1" applyFont="1" applyFill="1" applyBorder="1" applyAlignment="1">
      <alignment horizontal="right"/>
    </xf>
    <xf numFmtId="39" fontId="0" fillId="12" borderId="0" xfId="0" applyNumberFormat="1" applyFill="1"/>
    <xf numFmtId="0" fontId="20" fillId="9" borderId="20" xfId="0" applyFont="1" applyFill="1" applyBorder="1" applyAlignment="1">
      <alignment horizontal="left"/>
    </xf>
    <xf numFmtId="165" fontId="19" fillId="9" borderId="22" xfId="0" applyNumberFormat="1" applyFont="1" applyFill="1" applyBorder="1" applyAlignment="1">
      <alignment horizontal="right"/>
    </xf>
    <xf numFmtId="0" fontId="19" fillId="9" borderId="23" xfId="0" applyFont="1" applyFill="1" applyBorder="1" applyAlignment="1">
      <alignment horizontal="left"/>
    </xf>
    <xf numFmtId="43" fontId="0" fillId="9" borderId="0" xfId="1" applyFont="1" applyFill="1" applyBorder="1"/>
    <xf numFmtId="43" fontId="0" fillId="13" borderId="0" xfId="0" applyNumberFormat="1" applyFill="1"/>
    <xf numFmtId="166" fontId="0" fillId="9" borderId="0" xfId="0" applyNumberFormat="1" applyFill="1"/>
    <xf numFmtId="0" fontId="21" fillId="9" borderId="0" xfId="0" applyFont="1" applyFill="1" applyAlignment="1">
      <alignment horizontal="left"/>
    </xf>
    <xf numFmtId="43" fontId="0" fillId="9" borderId="0" xfId="1" applyFont="1" applyFill="1"/>
    <xf numFmtId="43" fontId="20" fillId="9" borderId="0" xfId="1" applyFont="1" applyFill="1" applyAlignment="1">
      <alignment horizontal="left"/>
    </xf>
    <xf numFmtId="43" fontId="20" fillId="9" borderId="0" xfId="1" applyFont="1" applyFill="1" applyAlignment="1">
      <alignment horizontal="right"/>
    </xf>
    <xf numFmtId="43" fontId="20" fillId="9" borderId="2" xfId="1" applyFont="1" applyFill="1" applyBorder="1" applyAlignment="1">
      <alignment horizontal="right"/>
    </xf>
    <xf numFmtId="43" fontId="17" fillId="9" borderId="20" xfId="1" applyFont="1" applyFill="1" applyBorder="1" applyAlignment="1">
      <alignment horizontal="right"/>
    </xf>
    <xf numFmtId="43" fontId="20" fillId="9" borderId="20" xfId="1" applyFont="1" applyFill="1" applyBorder="1" applyAlignment="1">
      <alignment horizontal="right"/>
    </xf>
    <xf numFmtId="43" fontId="20" fillId="9" borderId="21" xfId="1" applyFont="1" applyFill="1" applyBorder="1" applyAlignment="1">
      <alignment horizontal="right"/>
    </xf>
    <xf numFmtId="43" fontId="20" fillId="9" borderId="20" xfId="1" applyFont="1" applyFill="1" applyBorder="1" applyAlignment="1">
      <alignment horizontal="left"/>
    </xf>
    <xf numFmtId="43" fontId="20" fillId="9" borderId="22" xfId="1" applyFont="1" applyFill="1" applyBorder="1" applyAlignment="1">
      <alignment horizontal="right"/>
    </xf>
    <xf numFmtId="0" fontId="15" fillId="0" borderId="0" xfId="0" applyFont="1"/>
    <xf numFmtId="14" fontId="15" fillId="0" borderId="0" xfId="0" applyNumberFormat="1" applyFont="1"/>
    <xf numFmtId="43" fontId="15" fillId="0" borderId="0" xfId="1" applyFont="1"/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0" fillId="4" borderId="9" xfId="0" applyFill="1" applyBorder="1"/>
    <xf numFmtId="0" fontId="12" fillId="6" borderId="8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Asset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'!$C$8</c:f>
              <c:strCache>
                <c:ptCount val="1"/>
                <c:pt idx="0">
                  <c:v>6/30/2023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'!$B$3:$B$5</c:f>
              <c:strCache>
                <c:ptCount val="3"/>
                <c:pt idx="0">
                  <c:v>Cash </c:v>
                </c:pt>
                <c:pt idx="1">
                  <c:v>Due from SAME </c:v>
                </c:pt>
                <c:pt idx="2">
                  <c:v>Investments </c:v>
                </c:pt>
              </c:strCache>
            </c:strRef>
          </c:cat>
          <c:val>
            <c:numRef>
              <c:f>'Data '!$C$3:$C$5</c:f>
              <c:numCache>
                <c:formatCode>_(* #,##0.00_);_(* \(#,##0.00\);_(* "-"??_);_(@_)</c:formatCode>
                <c:ptCount val="3"/>
                <c:pt idx="0">
                  <c:v>396302.2</c:v>
                </c:pt>
                <c:pt idx="1">
                  <c:v>73155.98</c:v>
                </c:pt>
                <c:pt idx="2">
                  <c:v>3603553.15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4-46B7-9A5C-BD10ACF81199}"/>
            </c:ext>
          </c:extLst>
        </c:ser>
        <c:ser>
          <c:idx val="1"/>
          <c:order val="1"/>
          <c:tx>
            <c:strRef>
              <c:f>'Data '!$D$8</c:f>
              <c:strCache>
                <c:ptCount val="1"/>
                <c:pt idx="0">
                  <c:v>6/30/2022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'!$B$3:$B$5</c:f>
              <c:strCache>
                <c:ptCount val="3"/>
                <c:pt idx="0">
                  <c:v>Cash </c:v>
                </c:pt>
                <c:pt idx="1">
                  <c:v>Due from SAME </c:v>
                </c:pt>
                <c:pt idx="2">
                  <c:v>Investments </c:v>
                </c:pt>
              </c:strCache>
            </c:strRef>
          </c:cat>
          <c:val>
            <c:numRef>
              <c:f>'Data '!$D$3:$D$5</c:f>
              <c:numCache>
                <c:formatCode>_(* #,##0.00_);_(* \(#,##0.00\);_(* "-"??_);_(@_)</c:formatCode>
                <c:ptCount val="3"/>
                <c:pt idx="0">
                  <c:v>351587.08</c:v>
                </c:pt>
                <c:pt idx="1">
                  <c:v>25320</c:v>
                </c:pt>
                <c:pt idx="2">
                  <c:v>3152076.74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4-46B7-9A5C-BD10ACF811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0746319"/>
        <c:axId val="430767919"/>
      </c:barChart>
      <c:catAx>
        <c:axId val="43074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67919"/>
        <c:crosses val="autoZero"/>
        <c:auto val="1"/>
        <c:lblAlgn val="ctr"/>
        <c:lblOffset val="100"/>
        <c:noMultiLvlLbl val="0"/>
      </c:catAx>
      <c:valAx>
        <c:axId val="4307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4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'!$D$38</c:f>
              <c:strCache>
                <c:ptCount val="1"/>
                <c:pt idx="0">
                  <c:v>6/30/2023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'Data '!$C$39:$C$45</c:f>
              <c:strCache>
                <c:ptCount val="7"/>
                <c:pt idx="0">
                  <c:v> Speakers/Honorarium </c:v>
                </c:pt>
                <c:pt idx="1">
                  <c:v> Professional Fee </c:v>
                </c:pt>
                <c:pt idx="2">
                  <c:v> Registration Fee  </c:v>
                </c:pt>
                <c:pt idx="3">
                  <c:v> Printing &amp; Production </c:v>
                </c:pt>
                <c:pt idx="4">
                  <c:v> Computer Program Expenses </c:v>
                </c:pt>
                <c:pt idx="5">
                  <c:v> Bank fees </c:v>
                </c:pt>
                <c:pt idx="6">
                  <c:v> Taxes &amp; Licenses  </c:v>
                </c:pt>
              </c:strCache>
            </c:strRef>
          </c:cat>
          <c:val>
            <c:numRef>
              <c:f>'Data '!$D$39:$D$45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6200</c:v>
                </c:pt>
                <c:pt idx="2">
                  <c:v>9751</c:v>
                </c:pt>
                <c:pt idx="3">
                  <c:v>0</c:v>
                </c:pt>
                <c:pt idx="4">
                  <c:v>7481.25</c:v>
                </c:pt>
                <c:pt idx="5">
                  <c:v>10011.94</c:v>
                </c:pt>
                <c:pt idx="6">
                  <c:v>3830.03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7-4298-A4AF-CFFD7042BDB2}"/>
            </c:ext>
          </c:extLst>
        </c:ser>
        <c:ser>
          <c:idx val="1"/>
          <c:order val="1"/>
          <c:tx>
            <c:strRef>
              <c:f>'Data '!$E$38</c:f>
              <c:strCache>
                <c:ptCount val="1"/>
                <c:pt idx="0">
                  <c:v>6/30/2022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'Data '!$C$39:$C$45</c:f>
              <c:strCache>
                <c:ptCount val="7"/>
                <c:pt idx="0">
                  <c:v> Speakers/Honorarium </c:v>
                </c:pt>
                <c:pt idx="1">
                  <c:v> Professional Fee </c:v>
                </c:pt>
                <c:pt idx="2">
                  <c:v> Registration Fee  </c:v>
                </c:pt>
                <c:pt idx="3">
                  <c:v> Printing &amp; Production </c:v>
                </c:pt>
                <c:pt idx="4">
                  <c:v> Computer Program Expenses </c:v>
                </c:pt>
                <c:pt idx="5">
                  <c:v> Bank fees </c:v>
                </c:pt>
                <c:pt idx="6">
                  <c:v> Taxes &amp; Licenses  </c:v>
                </c:pt>
              </c:strCache>
            </c:strRef>
          </c:cat>
          <c:val>
            <c:numRef>
              <c:f>'Data '!$E$39:$E$45</c:f>
              <c:numCache>
                <c:formatCode>_(* #,##0.00_);_(* \(#,##0.00\);_(* "-"??_);_(@_)</c:formatCode>
                <c:ptCount val="7"/>
                <c:pt idx="0">
                  <c:v>1972.07</c:v>
                </c:pt>
                <c:pt idx="1">
                  <c:v>11850</c:v>
                </c:pt>
                <c:pt idx="2">
                  <c:v>0</c:v>
                </c:pt>
                <c:pt idx="3">
                  <c:v>1042.76</c:v>
                </c:pt>
                <c:pt idx="4">
                  <c:v>1874.86</c:v>
                </c:pt>
                <c:pt idx="5">
                  <c:v>9303.44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7-4298-A4AF-CFFD7042B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546057551"/>
        <c:axId val="546062351"/>
      </c:barChart>
      <c:catAx>
        <c:axId val="54605755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62351"/>
        <c:crosses val="autoZero"/>
        <c:auto val="1"/>
        <c:lblAlgn val="ctr"/>
        <c:lblOffset val="100"/>
        <c:noMultiLvlLbl val="0"/>
      </c:catAx>
      <c:valAx>
        <c:axId val="5460623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57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'!$D$30</c:f>
              <c:strCache>
                <c:ptCount val="1"/>
                <c:pt idx="0">
                  <c:v>6/30/2023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'Data '!$C$31:$C$34</c:f>
              <c:strCache>
                <c:ptCount val="4"/>
                <c:pt idx="0">
                  <c:v> Individual Contribition  </c:v>
                </c:pt>
                <c:pt idx="1">
                  <c:v> Corporate Contribution  </c:v>
                </c:pt>
                <c:pt idx="2">
                  <c:v> Interest Income  </c:v>
                </c:pt>
                <c:pt idx="3">
                  <c:v> Unrealized gain/(loss) </c:v>
                </c:pt>
              </c:strCache>
            </c:strRef>
          </c:cat>
          <c:val>
            <c:numRef>
              <c:f>'Data '!$D$31:$D$34</c:f>
              <c:numCache>
                <c:formatCode>_(* #,##0.00_);_(* \(#,##0.00\);_(* "-"??_);_(@_)</c:formatCode>
                <c:ptCount val="4"/>
                <c:pt idx="0">
                  <c:v>68085.789999999994</c:v>
                </c:pt>
                <c:pt idx="1">
                  <c:v>21940.14</c:v>
                </c:pt>
                <c:pt idx="2">
                  <c:v>19024.400000000001</c:v>
                </c:pt>
                <c:pt idx="3">
                  <c:v>79232.460000000021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B-4D8D-A05E-2E7F5CA7E8BB}"/>
            </c:ext>
          </c:extLst>
        </c:ser>
        <c:ser>
          <c:idx val="1"/>
          <c:order val="1"/>
          <c:tx>
            <c:strRef>
              <c:f>'Data '!$E$30</c:f>
              <c:strCache>
                <c:ptCount val="1"/>
                <c:pt idx="0">
                  <c:v>6/30/2022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'Data '!$C$31:$C$34</c:f>
              <c:strCache>
                <c:ptCount val="4"/>
                <c:pt idx="0">
                  <c:v> Individual Contribition  </c:v>
                </c:pt>
                <c:pt idx="1">
                  <c:v> Corporate Contribution  </c:v>
                </c:pt>
                <c:pt idx="2">
                  <c:v> Interest Income  </c:v>
                </c:pt>
                <c:pt idx="3">
                  <c:v> Unrealized gain/(loss) </c:v>
                </c:pt>
              </c:strCache>
            </c:strRef>
          </c:cat>
          <c:val>
            <c:numRef>
              <c:f>'Data '!$E$31:$E$34</c:f>
              <c:numCache>
                <c:formatCode>General</c:formatCode>
                <c:ptCount val="4"/>
                <c:pt idx="0" formatCode="_(* #,##0.00_);_(* \(#,##0.00\);_(* &quot;-&quot;??_);_(@_)">
                  <c:v>31919.22</c:v>
                </c:pt>
                <c:pt idx="2" formatCode="_(* #,##0.00_);_(* \(#,##0.00\);_(* &quot;-&quot;??_);_(@_)">
                  <c:v>13851.6</c:v>
                </c:pt>
                <c:pt idx="3" formatCode="_(* #,##0.00_);_(* \(#,##0.00\);_(* &quot;-&quot;??_);_(@_)">
                  <c:v>-211393.88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B-4D8D-A05E-2E7F5CA7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75779551"/>
        <c:axId val="475756031"/>
      </c:barChart>
      <c:catAx>
        <c:axId val="47577955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56031"/>
        <c:crosses val="autoZero"/>
        <c:auto val="1"/>
        <c:lblAlgn val="ctr"/>
        <c:lblOffset val="100"/>
        <c:noMultiLvlLbl val="0"/>
      </c:catAx>
      <c:valAx>
        <c:axId val="4757560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7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 Board '!$L$21</c:f>
              <c:strCache>
                <c:ptCount val="1"/>
                <c:pt idx="0">
                  <c:v>Accounts Payable 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'Dash Board '!$M$20:$N$20</c:f>
              <c:numCache>
                <c:formatCode>m/d/yyyy</c:formatCode>
                <c:ptCount val="2"/>
                <c:pt idx="0">
                  <c:v>44742</c:v>
                </c:pt>
                <c:pt idx="1">
                  <c:v>45107</c:v>
                </c:pt>
              </c:numCache>
            </c:numRef>
          </c:cat>
          <c:val>
            <c:numRef>
              <c:f>'Dash Board '!$M$21:$N$21</c:f>
              <c:numCache>
                <c:formatCode>_(* #,##0.00_);_(* \(#,##0.00\);_(* "-"??_);_(@_)</c:formatCode>
                <c:ptCount val="2"/>
                <c:pt idx="0">
                  <c:v>27988.55</c:v>
                </c:pt>
                <c:pt idx="1">
                  <c:v>20162.28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F-41AC-918F-78D192A48C60}"/>
            </c:ext>
          </c:extLst>
        </c:ser>
        <c:ser>
          <c:idx val="1"/>
          <c:order val="1"/>
          <c:tx>
            <c:strRef>
              <c:f>'Dash Board '!$L$22</c:f>
              <c:strCache>
                <c:ptCount val="1"/>
                <c:pt idx="0">
                  <c:v>Accrued Liability 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'Dash Board '!$M$20:$N$20</c:f>
              <c:numCache>
                <c:formatCode>m/d/yyyy</c:formatCode>
                <c:ptCount val="2"/>
                <c:pt idx="0">
                  <c:v>44742</c:v>
                </c:pt>
                <c:pt idx="1">
                  <c:v>45107</c:v>
                </c:pt>
              </c:numCache>
            </c:numRef>
          </c:cat>
          <c:val>
            <c:numRef>
              <c:f>'Dash Board '!$M$22:$N$22</c:f>
              <c:numCache>
                <c:formatCode>_(* #,##0.00_);_(* \(#,##0.00\);_(* "-"??_);_(@_)</c:formatCode>
                <c:ptCount val="2"/>
                <c:pt idx="0">
                  <c:v>1999159.51</c:v>
                </c:pt>
                <c:pt idx="1">
                  <c:v>2329368.91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F-41AC-918F-78D192A48C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2019962303"/>
        <c:axId val="2019960863"/>
      </c:barChart>
      <c:dateAx>
        <c:axId val="201996230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960863"/>
        <c:crosses val="autoZero"/>
        <c:auto val="1"/>
        <c:lblOffset val="100"/>
        <c:baseTimeUnit val="years"/>
      </c:dateAx>
      <c:valAx>
        <c:axId val="201996086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96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Asset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'!$C$8</c:f>
              <c:strCache>
                <c:ptCount val="1"/>
                <c:pt idx="0">
                  <c:v>6/30/2023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'!$B$3:$B$5</c:f>
              <c:strCache>
                <c:ptCount val="3"/>
                <c:pt idx="0">
                  <c:v>Cash </c:v>
                </c:pt>
                <c:pt idx="1">
                  <c:v>Due from SAME </c:v>
                </c:pt>
                <c:pt idx="2">
                  <c:v>Investments </c:v>
                </c:pt>
              </c:strCache>
            </c:strRef>
          </c:cat>
          <c:val>
            <c:numRef>
              <c:f>'Data '!$C$3:$C$5</c:f>
              <c:numCache>
                <c:formatCode>_(* #,##0.00_);_(* \(#,##0.00\);_(* "-"??_);_(@_)</c:formatCode>
                <c:ptCount val="3"/>
                <c:pt idx="0">
                  <c:v>396302.2</c:v>
                </c:pt>
                <c:pt idx="1">
                  <c:v>73155.98</c:v>
                </c:pt>
                <c:pt idx="2">
                  <c:v>3603553.15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4-464F-9DFE-D6EF4FFC4A59}"/>
            </c:ext>
          </c:extLst>
        </c:ser>
        <c:ser>
          <c:idx val="1"/>
          <c:order val="1"/>
          <c:tx>
            <c:strRef>
              <c:f>'Data '!$D$8</c:f>
              <c:strCache>
                <c:ptCount val="1"/>
                <c:pt idx="0">
                  <c:v>6/30/2022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'!$B$3:$B$5</c:f>
              <c:strCache>
                <c:ptCount val="3"/>
                <c:pt idx="0">
                  <c:v>Cash </c:v>
                </c:pt>
                <c:pt idx="1">
                  <c:v>Due from SAME </c:v>
                </c:pt>
                <c:pt idx="2">
                  <c:v>Investments </c:v>
                </c:pt>
              </c:strCache>
            </c:strRef>
          </c:cat>
          <c:val>
            <c:numRef>
              <c:f>'Data '!$D$3:$D$5</c:f>
              <c:numCache>
                <c:formatCode>_(* #,##0.00_);_(* \(#,##0.00\);_(* "-"??_);_(@_)</c:formatCode>
                <c:ptCount val="3"/>
                <c:pt idx="0">
                  <c:v>351587.08</c:v>
                </c:pt>
                <c:pt idx="1">
                  <c:v>25320</c:v>
                </c:pt>
                <c:pt idx="2">
                  <c:v>3152076.74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4-464F-9DFE-D6EF4FFC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746319"/>
        <c:axId val="430767919"/>
      </c:barChart>
      <c:catAx>
        <c:axId val="43074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67919"/>
        <c:crosses val="autoZero"/>
        <c:auto val="1"/>
        <c:lblAlgn val="ctr"/>
        <c:lblOffset val="100"/>
        <c:noMultiLvlLbl val="0"/>
      </c:catAx>
      <c:valAx>
        <c:axId val="4307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4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'!$B$9</c:f>
              <c:strCache>
                <c:ptCount val="1"/>
                <c:pt idx="0">
                  <c:v>Accounts Payable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'!$C$8:$D$8</c:f>
              <c:numCache>
                <c:formatCode>m/d/yyyy</c:formatCode>
                <c:ptCount val="2"/>
                <c:pt idx="0">
                  <c:v>45107</c:v>
                </c:pt>
                <c:pt idx="1">
                  <c:v>44742</c:v>
                </c:pt>
              </c:numCache>
            </c:numRef>
          </c:cat>
          <c:val>
            <c:numRef>
              <c:f>'Data '!$C$9:$D$9</c:f>
              <c:numCache>
                <c:formatCode>_(* #,##0.00_);_(* \(#,##0.00\);_(* "-"??_);_(@_)</c:formatCode>
                <c:ptCount val="2"/>
                <c:pt idx="0">
                  <c:v>20162.28</c:v>
                </c:pt>
                <c:pt idx="1">
                  <c:v>27988.55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9-4DB6-81D4-CCE04527C89C}"/>
            </c:ext>
          </c:extLst>
        </c:ser>
        <c:ser>
          <c:idx val="1"/>
          <c:order val="1"/>
          <c:tx>
            <c:strRef>
              <c:f>'Data '!$B$10</c:f>
              <c:strCache>
                <c:ptCount val="1"/>
                <c:pt idx="0">
                  <c:v>Accrued Liabaility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'!$C$8:$D$8</c:f>
              <c:numCache>
                <c:formatCode>m/d/yyyy</c:formatCode>
                <c:ptCount val="2"/>
                <c:pt idx="0">
                  <c:v>45107</c:v>
                </c:pt>
                <c:pt idx="1">
                  <c:v>44742</c:v>
                </c:pt>
              </c:numCache>
            </c:numRef>
          </c:cat>
          <c:val>
            <c:numRef>
              <c:f>'Data '!$C$10:$D$10</c:f>
              <c:numCache>
                <c:formatCode>_(* #,##0.00_);_(* \(#,##0.00\);_(* "-"??_);_(@_)</c:formatCode>
                <c:ptCount val="2"/>
                <c:pt idx="0">
                  <c:v>2329368.91</c:v>
                </c:pt>
                <c:pt idx="1">
                  <c:v>1999159.51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9-4DB6-81D4-CCE04527C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597695"/>
        <c:axId val="428594815"/>
      </c:barChart>
      <c:dateAx>
        <c:axId val="428597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94815"/>
        <c:crosses val="autoZero"/>
        <c:auto val="1"/>
        <c:lblOffset val="100"/>
        <c:baseTimeUnit val="years"/>
      </c:dateAx>
      <c:valAx>
        <c:axId val="42859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9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'!$D$30</c:f>
              <c:strCache>
                <c:ptCount val="1"/>
                <c:pt idx="0">
                  <c:v>6/30/2023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'!$C$31:$C$34</c:f>
              <c:strCache>
                <c:ptCount val="4"/>
                <c:pt idx="0">
                  <c:v> Individual Contribition  </c:v>
                </c:pt>
                <c:pt idx="1">
                  <c:v> Corporate Contribution  </c:v>
                </c:pt>
                <c:pt idx="2">
                  <c:v> Interest Income  </c:v>
                </c:pt>
                <c:pt idx="3">
                  <c:v> Unrealized gain/(loss) </c:v>
                </c:pt>
              </c:strCache>
            </c:strRef>
          </c:cat>
          <c:val>
            <c:numRef>
              <c:f>'Data '!$D$31:$D$34</c:f>
              <c:numCache>
                <c:formatCode>_(* #,##0.00_);_(* \(#,##0.00\);_(* "-"??_);_(@_)</c:formatCode>
                <c:ptCount val="4"/>
                <c:pt idx="0">
                  <c:v>68085.789999999994</c:v>
                </c:pt>
                <c:pt idx="1">
                  <c:v>21940.14</c:v>
                </c:pt>
                <c:pt idx="2">
                  <c:v>19024.400000000001</c:v>
                </c:pt>
                <c:pt idx="3">
                  <c:v>79232.460000000021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1-4E66-ADAB-BF17F5F7DD85}"/>
            </c:ext>
          </c:extLst>
        </c:ser>
        <c:ser>
          <c:idx val="1"/>
          <c:order val="1"/>
          <c:tx>
            <c:strRef>
              <c:f>'Data '!$E$30</c:f>
              <c:strCache>
                <c:ptCount val="1"/>
                <c:pt idx="0">
                  <c:v>6/30/2022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'!$C$31:$C$34</c:f>
              <c:strCache>
                <c:ptCount val="4"/>
                <c:pt idx="0">
                  <c:v> Individual Contribition  </c:v>
                </c:pt>
                <c:pt idx="1">
                  <c:v> Corporate Contribution  </c:v>
                </c:pt>
                <c:pt idx="2">
                  <c:v> Interest Income  </c:v>
                </c:pt>
                <c:pt idx="3">
                  <c:v> Unrealized gain/(loss) </c:v>
                </c:pt>
              </c:strCache>
            </c:strRef>
          </c:cat>
          <c:val>
            <c:numRef>
              <c:f>'Data '!$E$31:$E$34</c:f>
              <c:numCache>
                <c:formatCode>General</c:formatCode>
                <c:ptCount val="4"/>
                <c:pt idx="0" formatCode="_(* #,##0.00_);_(* \(#,##0.00\);_(* &quot;-&quot;??_);_(@_)">
                  <c:v>31919.22</c:v>
                </c:pt>
                <c:pt idx="2" formatCode="_(* #,##0.00_);_(* \(#,##0.00\);_(* &quot;-&quot;??_);_(@_)">
                  <c:v>13851.6</c:v>
                </c:pt>
                <c:pt idx="3" formatCode="_(* #,##0.00_);_(* \(#,##0.00\);_(* &quot;-&quot;??_);_(@_)">
                  <c:v>-211393.88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1-4E66-ADAB-BF17F5F7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779551"/>
        <c:axId val="475756031"/>
      </c:barChart>
      <c:catAx>
        <c:axId val="47577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56031"/>
        <c:crosses val="autoZero"/>
        <c:auto val="1"/>
        <c:lblAlgn val="ctr"/>
        <c:lblOffset val="100"/>
        <c:noMultiLvlLbl val="0"/>
      </c:catAx>
      <c:valAx>
        <c:axId val="47575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7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'!$D$38</c:f>
              <c:strCache>
                <c:ptCount val="1"/>
                <c:pt idx="0">
                  <c:v>6/30/2023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'!$C$39:$C$45</c:f>
              <c:strCache>
                <c:ptCount val="7"/>
                <c:pt idx="0">
                  <c:v> Speakers/Honorarium </c:v>
                </c:pt>
                <c:pt idx="1">
                  <c:v> Professional Fee </c:v>
                </c:pt>
                <c:pt idx="2">
                  <c:v> Registration Fee  </c:v>
                </c:pt>
                <c:pt idx="3">
                  <c:v> Printing &amp; Production </c:v>
                </c:pt>
                <c:pt idx="4">
                  <c:v> Computer Program Expenses </c:v>
                </c:pt>
                <c:pt idx="5">
                  <c:v> Bank fees </c:v>
                </c:pt>
                <c:pt idx="6">
                  <c:v> Taxes &amp; Licenses  </c:v>
                </c:pt>
              </c:strCache>
            </c:strRef>
          </c:cat>
          <c:val>
            <c:numRef>
              <c:f>'Data '!$D$39:$D$45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6200</c:v>
                </c:pt>
                <c:pt idx="2">
                  <c:v>9751</c:v>
                </c:pt>
                <c:pt idx="3">
                  <c:v>0</c:v>
                </c:pt>
                <c:pt idx="4">
                  <c:v>7481.25</c:v>
                </c:pt>
                <c:pt idx="5">
                  <c:v>10011.94</c:v>
                </c:pt>
                <c:pt idx="6">
                  <c:v>3830.03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7-4E05-A576-2E0205AF3F93}"/>
            </c:ext>
          </c:extLst>
        </c:ser>
        <c:ser>
          <c:idx val="1"/>
          <c:order val="1"/>
          <c:tx>
            <c:strRef>
              <c:f>'Data '!$E$38</c:f>
              <c:strCache>
                <c:ptCount val="1"/>
                <c:pt idx="0">
                  <c:v>6/30/2022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'!$C$39:$C$45</c:f>
              <c:strCache>
                <c:ptCount val="7"/>
                <c:pt idx="0">
                  <c:v> Speakers/Honorarium </c:v>
                </c:pt>
                <c:pt idx="1">
                  <c:v> Professional Fee </c:v>
                </c:pt>
                <c:pt idx="2">
                  <c:v> Registration Fee  </c:v>
                </c:pt>
                <c:pt idx="3">
                  <c:v> Printing &amp; Production </c:v>
                </c:pt>
                <c:pt idx="4">
                  <c:v> Computer Program Expenses </c:v>
                </c:pt>
                <c:pt idx="5">
                  <c:v> Bank fees </c:v>
                </c:pt>
                <c:pt idx="6">
                  <c:v> Taxes &amp; Licenses  </c:v>
                </c:pt>
              </c:strCache>
            </c:strRef>
          </c:cat>
          <c:val>
            <c:numRef>
              <c:f>'Data '!$E$39:$E$45</c:f>
              <c:numCache>
                <c:formatCode>_(* #,##0.00_);_(* \(#,##0.00\);_(* "-"??_);_(@_)</c:formatCode>
                <c:ptCount val="7"/>
                <c:pt idx="0">
                  <c:v>1972.07</c:v>
                </c:pt>
                <c:pt idx="1">
                  <c:v>11850</c:v>
                </c:pt>
                <c:pt idx="2">
                  <c:v>0</c:v>
                </c:pt>
                <c:pt idx="3">
                  <c:v>1042.76</c:v>
                </c:pt>
                <c:pt idx="4">
                  <c:v>1874.86</c:v>
                </c:pt>
                <c:pt idx="5">
                  <c:v>9303.44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7-4E05-A576-2E0205AF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057551"/>
        <c:axId val="546062351"/>
      </c:barChart>
      <c:catAx>
        <c:axId val="54605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62351"/>
        <c:crosses val="autoZero"/>
        <c:auto val="1"/>
        <c:lblAlgn val="ctr"/>
        <c:lblOffset val="100"/>
        <c:noMultiLvlLbl val="0"/>
      </c:catAx>
      <c:valAx>
        <c:axId val="54606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057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571500</xdr:colOff>
      <xdr:row>19</xdr:row>
      <xdr:rowOff>42863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F67247-C06F-49B1-8EE3-327898A4E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190499</xdr:rowOff>
    </xdr:from>
    <xdr:to>
      <xdr:col>9</xdr:col>
      <xdr:colOff>514350</xdr:colOff>
      <xdr:row>70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E80953-0EC6-4AA4-BCA9-C859A34ED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85725</xdr:rowOff>
    </xdr:from>
    <xdr:to>
      <xdr:col>9</xdr:col>
      <xdr:colOff>552450</xdr:colOff>
      <xdr:row>53</xdr:row>
      <xdr:rowOff>28574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AE5A6C3-3295-495C-97E3-D4ACA5EDC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12371</xdr:colOff>
      <xdr:row>19</xdr:row>
      <xdr:rowOff>183943</xdr:rowOff>
    </xdr:from>
    <xdr:to>
      <xdr:col>9</xdr:col>
      <xdr:colOff>606136</xdr:colOff>
      <xdr:row>35</xdr:row>
      <xdr:rowOff>98960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604F83-9020-8AA4-2857-977F4C009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10</xdr:row>
      <xdr:rowOff>71436</xdr:rowOff>
    </xdr:from>
    <xdr:to>
      <xdr:col>18</xdr:col>
      <xdr:colOff>142875</xdr:colOff>
      <xdr:row>28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D1D182-D8B0-0CD0-2E9B-B75BFBDB1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781050</xdr:colOff>
      <xdr:row>13</xdr:row>
      <xdr:rowOff>14287</xdr:rowOff>
    </xdr:from>
    <xdr:to>
      <xdr:col>7</xdr:col>
      <xdr:colOff>581025</xdr:colOff>
      <xdr:row>27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B2DB54-06AA-4806-D697-72F3E5625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295275</xdr:colOff>
      <xdr:row>19</xdr:row>
      <xdr:rowOff>71437</xdr:rowOff>
    </xdr:from>
    <xdr:to>
      <xdr:col>14</xdr:col>
      <xdr:colOff>600075</xdr:colOff>
      <xdr:row>33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0F1FCA-AF77-B2B1-65E0-C33D39682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104775</xdr:colOff>
      <xdr:row>28</xdr:row>
      <xdr:rowOff>71437</xdr:rowOff>
    </xdr:from>
    <xdr:to>
      <xdr:col>14</xdr:col>
      <xdr:colOff>409575</xdr:colOff>
      <xdr:row>42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A69AFF-E1A9-BC6C-0F13-0586C26D7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228600</xdr:colOff>
      <xdr:row>33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8C1BF5-CC19-221B-5ADE-F1FDD1F4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639800" cy="611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600074</xdr:colOff>
      <xdr:row>35</xdr:row>
      <xdr:rowOff>185142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424446A-80BA-8C27-88C7-CE934B18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2182474" cy="6852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F952-92D3-4705-BDF4-C57AA7FD7622}">
  <dimension ref="A1:H46"/>
  <sheetViews>
    <sheetView tabSelected="1" workbookViewId="0">
      <selection activeCell="S18" sqref="S18"/>
    </sheetView>
  </sheetViews>
  <sheetFormatPr defaultColWidth="9.140625" defaultRowHeight="15" x14ac:dyDescent="0.25"/>
  <cols>
    <col min="1" max="1" width="33.42578125" style="63" customWidth="1"/>
    <col min="2" max="2" width="19.42578125" style="63" customWidth="1"/>
    <col min="3" max="3" width="17.28515625" style="63" customWidth="1"/>
    <col min="4" max="4" width="20.140625" style="63" customWidth="1"/>
    <col min="5" max="5" width="9.140625" style="63"/>
    <col min="6" max="6" width="15.140625" style="63" hidden="1" customWidth="1"/>
    <col min="7" max="7" width="0" style="63" hidden="1" customWidth="1"/>
    <col min="8" max="8" width="10.7109375" style="63" hidden="1" customWidth="1"/>
    <col min="9" max="10" width="0" style="63" hidden="1" customWidth="1"/>
    <col min="11" max="16384" width="9.140625" style="63"/>
  </cols>
  <sheetData>
    <row r="1" spans="1:8" ht="15.75" x14ac:dyDescent="0.25">
      <c r="A1" s="62" t="s">
        <v>10</v>
      </c>
    </row>
    <row r="2" spans="1:8" ht="15.75" x14ac:dyDescent="0.25">
      <c r="A2" s="62" t="s">
        <v>1021</v>
      </c>
    </row>
    <row r="3" spans="1:8" x14ac:dyDescent="0.25">
      <c r="A3" s="64" t="s">
        <v>1022</v>
      </c>
      <c r="B3" s="64" t="s">
        <v>1023</v>
      </c>
    </row>
    <row r="4" spans="1:8" x14ac:dyDescent="0.25">
      <c r="A4" s="64" t="s">
        <v>15</v>
      </c>
      <c r="B4" s="64" t="s">
        <v>10</v>
      </c>
    </row>
    <row r="5" spans="1:8" x14ac:dyDescent="0.25">
      <c r="A5" s="65" t="s">
        <v>1024</v>
      </c>
    </row>
    <row r="6" spans="1:8" x14ac:dyDescent="0.25">
      <c r="A6" s="64" t="s">
        <v>1024</v>
      </c>
      <c r="B6" s="66" t="s">
        <v>1025</v>
      </c>
      <c r="C6" s="66" t="s">
        <v>1026</v>
      </c>
      <c r="D6" s="66" t="s">
        <v>1025</v>
      </c>
    </row>
    <row r="7" spans="1:8" x14ac:dyDescent="0.25">
      <c r="A7" s="64" t="s">
        <v>1024</v>
      </c>
      <c r="B7" s="67" t="s">
        <v>1023</v>
      </c>
      <c r="C7" s="67" t="s">
        <v>1027</v>
      </c>
      <c r="D7" s="67" t="s">
        <v>1023</v>
      </c>
    </row>
    <row r="8" spans="1:8" x14ac:dyDescent="0.25">
      <c r="A8" s="68" t="s">
        <v>1024</v>
      </c>
      <c r="B8" s="69" t="s">
        <v>1028</v>
      </c>
      <c r="C8" s="69" t="s">
        <v>1029</v>
      </c>
      <c r="D8" s="69" t="s">
        <v>1030</v>
      </c>
    </row>
    <row r="9" spans="1:8" x14ac:dyDescent="0.25">
      <c r="A9" s="70" t="s">
        <v>1031</v>
      </c>
      <c r="B9" s="70" t="s">
        <v>1032</v>
      </c>
      <c r="C9" s="70" t="s">
        <v>1032</v>
      </c>
      <c r="D9" s="70" t="s">
        <v>1032</v>
      </c>
    </row>
    <row r="10" spans="1:8" x14ac:dyDescent="0.25">
      <c r="A10" s="64" t="s">
        <v>1033</v>
      </c>
      <c r="B10" s="71" t="s">
        <v>1034</v>
      </c>
      <c r="C10" s="71" t="s">
        <v>1034</v>
      </c>
      <c r="D10" s="71" t="s">
        <v>1034</v>
      </c>
    </row>
    <row r="11" spans="1:8" x14ac:dyDescent="0.25">
      <c r="A11" s="64" t="s">
        <v>1035</v>
      </c>
      <c r="B11" s="72">
        <v>396302.2</v>
      </c>
      <c r="C11" s="72">
        <v>351587.08</v>
      </c>
      <c r="D11" s="72">
        <v>44715.12</v>
      </c>
      <c r="F11" s="73"/>
      <c r="H11" s="73"/>
    </row>
    <row r="12" spans="1:8" x14ac:dyDescent="0.25">
      <c r="A12" s="64" t="s">
        <v>1036</v>
      </c>
      <c r="B12" s="71" t="s">
        <v>1037</v>
      </c>
      <c r="C12" s="71" t="s">
        <v>1037</v>
      </c>
      <c r="D12" s="71" t="s">
        <v>1037</v>
      </c>
    </row>
    <row r="13" spans="1:8" x14ac:dyDescent="0.25">
      <c r="A13" s="64" t="s">
        <v>1038</v>
      </c>
      <c r="B13" s="74">
        <f>94145.98-20990</f>
        <v>73155.98</v>
      </c>
      <c r="C13" s="72">
        <v>25320</v>
      </c>
      <c r="D13" s="72">
        <f>B13-C13</f>
        <v>47835.979999999996</v>
      </c>
      <c r="F13" s="75">
        <f>B13</f>
        <v>73155.98</v>
      </c>
      <c r="G13" s="63" t="s">
        <v>1039</v>
      </c>
    </row>
    <row r="14" spans="1:8" x14ac:dyDescent="0.25">
      <c r="A14" s="64" t="s">
        <v>1040</v>
      </c>
      <c r="B14" s="76">
        <f>B13</f>
        <v>73155.98</v>
      </c>
      <c r="C14" s="76">
        <v>25320</v>
      </c>
      <c r="D14" s="76">
        <f>D13</f>
        <v>47835.979999999996</v>
      </c>
      <c r="F14" s="77">
        <v>-6581.25</v>
      </c>
      <c r="G14" s="63" t="s">
        <v>1041</v>
      </c>
    </row>
    <row r="15" spans="1:8" x14ac:dyDescent="0.25">
      <c r="A15" s="64" t="s">
        <v>1042</v>
      </c>
      <c r="B15" s="78">
        <f>B14+B11</f>
        <v>469458.18</v>
      </c>
      <c r="C15" s="78">
        <v>376907.08</v>
      </c>
      <c r="D15" s="78">
        <f>D14+D11</f>
        <v>92551.1</v>
      </c>
      <c r="F15" s="79">
        <f>SUM(F13:F14)</f>
        <v>66574.73</v>
      </c>
      <c r="G15" s="63" t="s">
        <v>1105</v>
      </c>
    </row>
    <row r="16" spans="1:8" x14ac:dyDescent="0.25">
      <c r="A16" s="64" t="s">
        <v>1043</v>
      </c>
      <c r="B16" s="80" t="s">
        <v>1034</v>
      </c>
      <c r="C16" s="80" t="s">
        <v>1034</v>
      </c>
      <c r="D16" s="80" t="s">
        <v>1034</v>
      </c>
    </row>
    <row r="17" spans="1:7" x14ac:dyDescent="0.25">
      <c r="A17" s="64" t="s">
        <v>1044</v>
      </c>
      <c r="B17" s="72">
        <v>-0.17</v>
      </c>
      <c r="C17" s="72">
        <v>-0.17</v>
      </c>
      <c r="D17" s="72">
        <v>0</v>
      </c>
    </row>
    <row r="18" spans="1:7" x14ac:dyDescent="0.25">
      <c r="A18" s="64" t="s">
        <v>1045</v>
      </c>
      <c r="B18" s="78">
        <v>-0.17</v>
      </c>
      <c r="C18" s="78">
        <v>-0.17</v>
      </c>
      <c r="D18" s="78">
        <v>0</v>
      </c>
    </row>
    <row r="19" spans="1:7" x14ac:dyDescent="0.25">
      <c r="A19" s="64" t="s">
        <v>1046</v>
      </c>
      <c r="B19" s="80" t="s">
        <v>1034</v>
      </c>
      <c r="C19" s="80" t="s">
        <v>1034</v>
      </c>
      <c r="D19" s="80" t="s">
        <v>1034</v>
      </c>
    </row>
    <row r="20" spans="1:7" x14ac:dyDescent="0.25">
      <c r="A20" s="64" t="s">
        <v>1047</v>
      </c>
      <c r="B20" s="72">
        <v>3603553.15</v>
      </c>
      <c r="C20" s="72">
        <v>3152076.74</v>
      </c>
      <c r="D20" s="72">
        <v>451476.41</v>
      </c>
    </row>
    <row r="21" spans="1:7" x14ac:dyDescent="0.25">
      <c r="A21" s="64" t="s">
        <v>1048</v>
      </c>
      <c r="B21" s="78">
        <v>3603553.15</v>
      </c>
      <c r="C21" s="78">
        <v>3152076.74</v>
      </c>
      <c r="D21" s="78">
        <v>451476.41</v>
      </c>
    </row>
    <row r="22" spans="1:7" ht="15.75" thickBot="1" x14ac:dyDescent="0.3">
      <c r="A22" s="70" t="s">
        <v>1049</v>
      </c>
      <c r="B22" s="81">
        <f>B21+B15+B18</f>
        <v>4073011.16</v>
      </c>
      <c r="C22" s="81">
        <v>3528983.65</v>
      </c>
      <c r="D22" s="81">
        <v>565017.51</v>
      </c>
    </row>
    <row r="23" spans="1:7" ht="15.75" thickTop="1" x14ac:dyDescent="0.25">
      <c r="A23" s="70" t="s">
        <v>1050</v>
      </c>
      <c r="B23" s="82" t="s">
        <v>1032</v>
      </c>
      <c r="C23" s="82" t="s">
        <v>1032</v>
      </c>
      <c r="D23" s="82" t="s">
        <v>1032</v>
      </c>
    </row>
    <row r="24" spans="1:7" x14ac:dyDescent="0.25">
      <c r="A24" s="64" t="s">
        <v>1051</v>
      </c>
      <c r="B24" s="71" t="s">
        <v>1034</v>
      </c>
      <c r="C24" s="71" t="s">
        <v>1034</v>
      </c>
      <c r="D24" s="71" t="s">
        <v>1034</v>
      </c>
    </row>
    <row r="25" spans="1:7" x14ac:dyDescent="0.25">
      <c r="A25" s="64" t="s">
        <v>1052</v>
      </c>
      <c r="B25" s="71" t="s">
        <v>1037</v>
      </c>
      <c r="C25" s="71" t="s">
        <v>1037</v>
      </c>
      <c r="D25" s="71" t="s">
        <v>1037</v>
      </c>
    </row>
    <row r="26" spans="1:7" x14ac:dyDescent="0.25">
      <c r="A26" s="64" t="s">
        <v>1053</v>
      </c>
      <c r="B26" s="74">
        <v>20162.28</v>
      </c>
      <c r="C26" s="72">
        <v>27988.55</v>
      </c>
      <c r="D26" s="72">
        <v>-7826.27</v>
      </c>
      <c r="F26" s="83">
        <v>13581.03</v>
      </c>
      <c r="G26" s="63" t="s">
        <v>1106</v>
      </c>
    </row>
    <row r="27" spans="1:7" x14ac:dyDescent="0.25">
      <c r="A27" s="64" t="s">
        <v>1054</v>
      </c>
      <c r="B27" s="72">
        <f>2350358.91-20990</f>
        <v>2329368.91</v>
      </c>
      <c r="C27" s="72">
        <v>1999159.51</v>
      </c>
      <c r="D27" s="72">
        <f>B27-C27</f>
        <v>330209.40000000014</v>
      </c>
      <c r="F27" s="77">
        <v>6581.25</v>
      </c>
      <c r="G27" s="63" t="s">
        <v>1041</v>
      </c>
    </row>
    <row r="28" spans="1:7" x14ac:dyDescent="0.25">
      <c r="A28" s="64" t="s">
        <v>1055</v>
      </c>
      <c r="B28" s="76">
        <f>SUM(B26:B27)</f>
        <v>2349531.19</v>
      </c>
      <c r="C28" s="76">
        <v>2027148.06</v>
      </c>
      <c r="D28" s="76">
        <f>D27+D26</f>
        <v>322383.13000000012</v>
      </c>
      <c r="F28" s="84">
        <f>SUM(F26:F27)</f>
        <v>20162.28</v>
      </c>
    </row>
    <row r="29" spans="1:7" x14ac:dyDescent="0.25">
      <c r="A29" s="64" t="s">
        <v>1056</v>
      </c>
      <c r="B29" s="78">
        <f>B28</f>
        <v>2349531.19</v>
      </c>
      <c r="C29" s="78">
        <v>2027148.06</v>
      </c>
      <c r="D29" s="78">
        <f>D28</f>
        <v>322383.13000000012</v>
      </c>
    </row>
    <row r="30" spans="1:7" x14ac:dyDescent="0.25">
      <c r="A30" s="64" t="s">
        <v>1057</v>
      </c>
      <c r="B30" s="80" t="s">
        <v>1034</v>
      </c>
      <c r="C30" s="80" t="s">
        <v>1034</v>
      </c>
      <c r="D30" s="80" t="s">
        <v>1034</v>
      </c>
    </row>
    <row r="31" spans="1:7" x14ac:dyDescent="0.25">
      <c r="A31" s="64" t="s">
        <v>1058</v>
      </c>
      <c r="B31" s="72">
        <v>1572471.4</v>
      </c>
      <c r="C31" s="72">
        <v>1692906.78</v>
      </c>
      <c r="D31" s="72">
        <v>-120435.38</v>
      </c>
    </row>
    <row r="32" spans="1:7" x14ac:dyDescent="0.25">
      <c r="A32" s="64" t="s">
        <v>1059</v>
      </c>
      <c r="B32" s="71" t="s">
        <v>1037</v>
      </c>
      <c r="C32" s="71" t="s">
        <v>1037</v>
      </c>
      <c r="D32" s="71" t="s">
        <v>1037</v>
      </c>
    </row>
    <row r="33" spans="1:4" x14ac:dyDescent="0.25">
      <c r="A33" s="64" t="s">
        <v>1060</v>
      </c>
      <c r="B33" s="71" t="s">
        <v>1061</v>
      </c>
      <c r="C33" s="71" t="s">
        <v>1061</v>
      </c>
      <c r="D33" s="71" t="s">
        <v>1061</v>
      </c>
    </row>
    <row r="34" spans="1:4" x14ac:dyDescent="0.25">
      <c r="A34" s="64" t="s">
        <v>1062</v>
      </c>
      <c r="B34" s="72">
        <v>188282.79</v>
      </c>
      <c r="C34" s="72">
        <v>-165028.06</v>
      </c>
      <c r="D34" s="72">
        <v>353310.85</v>
      </c>
    </row>
    <row r="35" spans="1:4" x14ac:dyDescent="0.25">
      <c r="A35" s="64" t="s">
        <v>1063</v>
      </c>
      <c r="B35" s="76">
        <v>188282.79</v>
      </c>
      <c r="C35" s="76">
        <v>-165028.06</v>
      </c>
      <c r="D35" s="76">
        <v>353310.85</v>
      </c>
    </row>
    <row r="36" spans="1:4" x14ac:dyDescent="0.25">
      <c r="A36" s="64" t="s">
        <v>1064</v>
      </c>
      <c r="B36" s="71" t="s">
        <v>1061</v>
      </c>
      <c r="C36" s="71" t="s">
        <v>1061</v>
      </c>
      <c r="D36" s="71" t="s">
        <v>1061</v>
      </c>
    </row>
    <row r="37" spans="1:4" x14ac:dyDescent="0.25">
      <c r="A37" s="64" t="s">
        <v>1065</v>
      </c>
      <c r="B37" s="71" t="s">
        <v>1066</v>
      </c>
      <c r="C37" s="71" t="s">
        <v>1066</v>
      </c>
      <c r="D37" s="71" t="s">
        <v>1066</v>
      </c>
    </row>
    <row r="38" spans="1:4" x14ac:dyDescent="0.25">
      <c r="A38" s="64" t="s">
        <v>1067</v>
      </c>
      <c r="B38" s="72">
        <v>37274.22</v>
      </c>
      <c r="C38" s="72">
        <v>26043.13</v>
      </c>
      <c r="D38" s="72">
        <v>11231.09</v>
      </c>
    </row>
    <row r="39" spans="1:4" x14ac:dyDescent="0.25">
      <c r="A39" s="64" t="s">
        <v>1068</v>
      </c>
      <c r="B39" s="76">
        <v>37274.22</v>
      </c>
      <c r="C39" s="76">
        <v>26043.13</v>
      </c>
      <c r="D39" s="76">
        <v>11231.09</v>
      </c>
    </row>
    <row r="40" spans="1:4" x14ac:dyDescent="0.25">
      <c r="A40" s="64" t="s">
        <v>1069</v>
      </c>
      <c r="B40" s="76">
        <v>37274.22</v>
      </c>
      <c r="C40" s="76">
        <v>26043.13</v>
      </c>
      <c r="D40" s="76">
        <v>11231.09</v>
      </c>
    </row>
    <row r="41" spans="1:4" x14ac:dyDescent="0.25">
      <c r="A41" s="64" t="s">
        <v>1059</v>
      </c>
      <c r="B41" s="76">
        <v>151008.57</v>
      </c>
      <c r="C41" s="76">
        <v>-191071.19</v>
      </c>
      <c r="D41" s="76">
        <v>342079.76</v>
      </c>
    </row>
    <row r="42" spans="1:4" x14ac:dyDescent="0.25">
      <c r="A42" s="64" t="s">
        <v>1070</v>
      </c>
      <c r="B42" s="78">
        <v>1723479.97</v>
      </c>
      <c r="C42" s="78">
        <v>1501835.59</v>
      </c>
      <c r="D42" s="78">
        <v>221644.38</v>
      </c>
    </row>
    <row r="43" spans="1:4" ht="15.75" thickBot="1" x14ac:dyDescent="0.3">
      <c r="A43" s="70" t="s">
        <v>1071</v>
      </c>
      <c r="B43" s="81">
        <f>B42+B29</f>
        <v>4073011.16</v>
      </c>
      <c r="C43" s="81">
        <v>3528983.65</v>
      </c>
      <c r="D43" s="81">
        <f>D42+D29</f>
        <v>544027.51000000013</v>
      </c>
    </row>
    <row r="44" spans="1:4" ht="15.75" thickTop="1" x14ac:dyDescent="0.25">
      <c r="A44" s="65" t="s">
        <v>1024</v>
      </c>
    </row>
    <row r="45" spans="1:4" x14ac:dyDescent="0.25">
      <c r="A45" s="65" t="s">
        <v>1024</v>
      </c>
      <c r="B45" s="85"/>
    </row>
    <row r="46" spans="1:4" x14ac:dyDescent="0.25">
      <c r="A46" s="64" t="s">
        <v>1072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1CF7-EDE0-41DF-81B3-E4346D687875}">
  <dimension ref="A1:C38"/>
  <sheetViews>
    <sheetView topLeftCell="A21" workbookViewId="0">
      <selection activeCell="K16" sqref="K16"/>
    </sheetView>
  </sheetViews>
  <sheetFormatPr defaultColWidth="9.140625" defaultRowHeight="15" x14ac:dyDescent="0.25"/>
  <cols>
    <col min="1" max="1" width="52" style="63" customWidth="1"/>
    <col min="2" max="2" width="16.42578125" style="87" customWidth="1"/>
    <col min="3" max="3" width="16.5703125" style="87" customWidth="1"/>
    <col min="4" max="16384" width="9.140625" style="63"/>
  </cols>
  <sheetData>
    <row r="1" spans="1:3" ht="18" x14ac:dyDescent="0.25">
      <c r="A1" s="86" t="s">
        <v>10</v>
      </c>
    </row>
    <row r="2" spans="1:3" ht="18" x14ac:dyDescent="0.25">
      <c r="A2" s="86" t="s">
        <v>1073</v>
      </c>
    </row>
    <row r="3" spans="1:3" ht="18" x14ac:dyDescent="0.25">
      <c r="A3" s="86" t="s">
        <v>1074</v>
      </c>
    </row>
    <row r="4" spans="1:3" x14ac:dyDescent="0.25">
      <c r="A4" s="71" t="s">
        <v>1022</v>
      </c>
      <c r="B4" s="88" t="s">
        <v>1023</v>
      </c>
    </row>
    <row r="5" spans="1:3" x14ac:dyDescent="0.25">
      <c r="A5" s="71" t="s">
        <v>15</v>
      </c>
      <c r="B5" s="88" t="s">
        <v>10</v>
      </c>
    </row>
    <row r="6" spans="1:3" x14ac:dyDescent="0.25">
      <c r="A6" s="65" t="s">
        <v>1024</v>
      </c>
    </row>
    <row r="7" spans="1:3" x14ac:dyDescent="0.25">
      <c r="A7" s="71" t="s">
        <v>1024</v>
      </c>
      <c r="B7" s="89" t="s">
        <v>1025</v>
      </c>
      <c r="C7" s="89" t="s">
        <v>1026</v>
      </c>
    </row>
    <row r="8" spans="1:3" x14ac:dyDescent="0.25">
      <c r="A8" s="71" t="s">
        <v>1024</v>
      </c>
      <c r="B8" s="90" t="s">
        <v>1023</v>
      </c>
      <c r="C8" s="90" t="s">
        <v>1027</v>
      </c>
    </row>
    <row r="9" spans="1:3" x14ac:dyDescent="0.25">
      <c r="A9" s="64" t="s">
        <v>1024</v>
      </c>
      <c r="B9" s="91" t="s">
        <v>1075</v>
      </c>
      <c r="C9" s="91" t="s">
        <v>1075</v>
      </c>
    </row>
    <row r="10" spans="1:3" x14ac:dyDescent="0.25">
      <c r="A10" s="71" t="s">
        <v>1076</v>
      </c>
      <c r="B10" s="88" t="s">
        <v>1032</v>
      </c>
      <c r="C10" s="88" t="s">
        <v>1032</v>
      </c>
    </row>
    <row r="11" spans="1:3" x14ac:dyDescent="0.25">
      <c r="A11" s="71" t="s">
        <v>1077</v>
      </c>
      <c r="B11" s="88" t="s">
        <v>1034</v>
      </c>
      <c r="C11" s="88" t="s">
        <v>1034</v>
      </c>
    </row>
    <row r="12" spans="1:3" x14ac:dyDescent="0.25">
      <c r="A12" s="71" t="s">
        <v>1078</v>
      </c>
      <c r="B12" s="88" t="s">
        <v>1037</v>
      </c>
      <c r="C12" s="88" t="s">
        <v>1037</v>
      </c>
    </row>
    <row r="13" spans="1:3" x14ac:dyDescent="0.25">
      <c r="A13" s="71" t="s">
        <v>1079</v>
      </c>
      <c r="B13" s="89">
        <f>44699.98+23385.81</f>
        <v>68085.790000000008</v>
      </c>
      <c r="C13" s="89">
        <v>31919.22</v>
      </c>
    </row>
    <row r="14" spans="1:3" x14ac:dyDescent="0.25">
      <c r="A14" s="71" t="s">
        <v>1080</v>
      </c>
      <c r="B14" s="89">
        <f>45325.95-23385.81</f>
        <v>21940.139999999996</v>
      </c>
      <c r="C14" s="89">
        <v>0</v>
      </c>
    </row>
    <row r="15" spans="1:3" x14ac:dyDescent="0.25">
      <c r="A15" s="71" t="s">
        <v>1081</v>
      </c>
      <c r="B15" s="89">
        <v>0</v>
      </c>
      <c r="C15" s="89">
        <v>2105</v>
      </c>
    </row>
    <row r="16" spans="1:3" x14ac:dyDescent="0.25">
      <c r="A16" s="71" t="s">
        <v>1082</v>
      </c>
      <c r="B16" s="89">
        <v>19024.400000000001</v>
      </c>
      <c r="C16" s="89">
        <v>9641.6</v>
      </c>
    </row>
    <row r="17" spans="1:3" x14ac:dyDescent="0.25">
      <c r="A17" s="71" t="s">
        <v>1083</v>
      </c>
      <c r="B17" s="89">
        <v>135986.42000000001</v>
      </c>
      <c r="C17" s="89">
        <v>-217483.54</v>
      </c>
    </row>
    <row r="18" spans="1:3" x14ac:dyDescent="0.25">
      <c r="A18" s="71" t="s">
        <v>1084</v>
      </c>
      <c r="B18" s="89">
        <v>-56753.96</v>
      </c>
      <c r="C18" s="89">
        <v>8509.66</v>
      </c>
    </row>
    <row r="19" spans="1:3" x14ac:dyDescent="0.25">
      <c r="A19" s="71" t="s">
        <v>1085</v>
      </c>
      <c r="B19" s="89">
        <v>0</v>
      </c>
      <c r="C19" s="89">
        <v>280</v>
      </c>
    </row>
    <row r="20" spans="1:3" x14ac:dyDescent="0.25">
      <c r="A20" s="71" t="s">
        <v>1086</v>
      </c>
      <c r="B20" s="92">
        <v>188282.79</v>
      </c>
      <c r="C20" s="92">
        <v>-165028.06</v>
      </c>
    </row>
    <row r="21" spans="1:3" x14ac:dyDescent="0.25">
      <c r="A21" s="71" t="s">
        <v>1087</v>
      </c>
      <c r="B21" s="93">
        <v>188282.79</v>
      </c>
      <c r="C21" s="93">
        <v>-165028.06</v>
      </c>
    </row>
    <row r="22" spans="1:3" x14ac:dyDescent="0.25">
      <c r="A22" s="71" t="s">
        <v>1088</v>
      </c>
      <c r="B22" s="94" t="s">
        <v>1034</v>
      </c>
      <c r="C22" s="94" t="s">
        <v>1034</v>
      </c>
    </row>
    <row r="23" spans="1:3" x14ac:dyDescent="0.25">
      <c r="A23" s="71" t="s">
        <v>1089</v>
      </c>
      <c r="B23" s="88" t="s">
        <v>1037</v>
      </c>
      <c r="C23" s="88" t="s">
        <v>1037</v>
      </c>
    </row>
    <row r="24" spans="1:3" x14ac:dyDescent="0.25">
      <c r="A24" s="71" t="s">
        <v>1090</v>
      </c>
      <c r="B24" s="88" t="s">
        <v>1061</v>
      </c>
      <c r="C24" s="88" t="s">
        <v>1061</v>
      </c>
    </row>
    <row r="25" spans="1:3" x14ac:dyDescent="0.25">
      <c r="A25" s="71" t="s">
        <v>1091</v>
      </c>
      <c r="B25" s="89">
        <v>0</v>
      </c>
      <c r="C25" s="89">
        <v>1972.07</v>
      </c>
    </row>
    <row r="26" spans="1:3" x14ac:dyDescent="0.25">
      <c r="A26" s="71" t="s">
        <v>1092</v>
      </c>
      <c r="B26" s="89">
        <v>6200</v>
      </c>
      <c r="C26" s="89">
        <v>11850</v>
      </c>
    </row>
    <row r="27" spans="1:3" x14ac:dyDescent="0.25">
      <c r="A27" s="71" t="s">
        <v>1093</v>
      </c>
      <c r="B27" s="89">
        <v>9751</v>
      </c>
      <c r="C27" s="89">
        <v>0</v>
      </c>
    </row>
    <row r="28" spans="1:3" x14ac:dyDescent="0.25">
      <c r="A28" s="71" t="s">
        <v>1094</v>
      </c>
      <c r="B28" s="89">
        <v>0</v>
      </c>
      <c r="C28" s="89">
        <v>1042.76</v>
      </c>
    </row>
    <row r="29" spans="1:3" x14ac:dyDescent="0.25">
      <c r="A29" s="71" t="s">
        <v>1095</v>
      </c>
      <c r="B29" s="89">
        <v>7481.25</v>
      </c>
      <c r="C29" s="89">
        <v>0</v>
      </c>
    </row>
    <row r="30" spans="1:3" x14ac:dyDescent="0.25">
      <c r="A30" s="71" t="s">
        <v>1096</v>
      </c>
      <c r="B30" s="89">
        <v>10011.94</v>
      </c>
      <c r="C30" s="89">
        <v>9303.44</v>
      </c>
    </row>
    <row r="31" spans="1:3" x14ac:dyDescent="0.25">
      <c r="A31" s="71" t="s">
        <v>1097</v>
      </c>
      <c r="B31" s="89">
        <v>0</v>
      </c>
      <c r="C31" s="89">
        <v>1874.86</v>
      </c>
    </row>
    <row r="32" spans="1:3" x14ac:dyDescent="0.25">
      <c r="A32" s="71" t="s">
        <v>1098</v>
      </c>
      <c r="B32" s="89">
        <v>3830.03</v>
      </c>
      <c r="C32" s="89">
        <v>0</v>
      </c>
    </row>
    <row r="33" spans="1:3" x14ac:dyDescent="0.25">
      <c r="A33" s="71" t="s">
        <v>1099</v>
      </c>
      <c r="B33" s="92">
        <v>37274.22</v>
      </c>
      <c r="C33" s="92">
        <v>26043.13</v>
      </c>
    </row>
    <row r="34" spans="1:3" x14ac:dyDescent="0.25">
      <c r="A34" s="71" t="s">
        <v>1100</v>
      </c>
      <c r="B34" s="92">
        <v>37274.22</v>
      </c>
      <c r="C34" s="92">
        <v>26043.13</v>
      </c>
    </row>
    <row r="35" spans="1:3" x14ac:dyDescent="0.25">
      <c r="A35" s="71" t="s">
        <v>1101</v>
      </c>
      <c r="B35" s="93">
        <v>37274.22</v>
      </c>
      <c r="C35" s="93">
        <v>26043.13</v>
      </c>
    </row>
    <row r="36" spans="1:3" ht="15.75" thickBot="1" x14ac:dyDescent="0.3">
      <c r="A36" s="71" t="s">
        <v>1102</v>
      </c>
      <c r="B36" s="95">
        <v>151008.57</v>
      </c>
      <c r="C36" s="95">
        <v>-191071.19</v>
      </c>
    </row>
    <row r="37" spans="1:3" ht="15.75" thickTop="1" x14ac:dyDescent="0.25">
      <c r="A37" s="65" t="s">
        <v>1024</v>
      </c>
    </row>
    <row r="38" spans="1:3" x14ac:dyDescent="0.25">
      <c r="A38" s="65" t="s">
        <v>1024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26F6-64B1-4DE5-855C-C7DE6F448447}">
  <dimension ref="L20:N22"/>
  <sheetViews>
    <sheetView topLeftCell="A25" zoomScale="154" zoomScaleNormal="154" workbookViewId="0">
      <selection activeCell="K65" sqref="K65"/>
    </sheetView>
  </sheetViews>
  <sheetFormatPr defaultRowHeight="15" x14ac:dyDescent="0.25"/>
  <cols>
    <col min="11" max="11" width="9.140625" customWidth="1"/>
    <col min="12" max="12" width="17" style="96" customWidth="1"/>
    <col min="13" max="13" width="13.85546875" style="96" customWidth="1"/>
    <col min="14" max="14" width="13.85546875" style="96" bestFit="1" customWidth="1"/>
  </cols>
  <sheetData>
    <row r="20" spans="12:14" x14ac:dyDescent="0.25">
      <c r="M20" s="97">
        <v>44742</v>
      </c>
      <c r="N20" s="97">
        <v>45107</v>
      </c>
    </row>
    <row r="21" spans="12:14" x14ac:dyDescent="0.25">
      <c r="L21" s="96" t="s">
        <v>3</v>
      </c>
      <c r="M21" s="98">
        <v>27988.55</v>
      </c>
      <c r="N21" s="98">
        <v>20162.28</v>
      </c>
    </row>
    <row r="22" spans="12:14" x14ac:dyDescent="0.25">
      <c r="L22" s="96" t="s">
        <v>1103</v>
      </c>
      <c r="M22" s="98">
        <v>1999159.51</v>
      </c>
      <c r="N22" s="98">
        <f>2350358.91-20990</f>
        <v>2329368.91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60C1-29BB-4BD7-A036-4F61288513B0}">
  <dimension ref="B3:E45"/>
  <sheetViews>
    <sheetView workbookViewId="0">
      <selection activeCell="E37" sqref="E37"/>
    </sheetView>
  </sheetViews>
  <sheetFormatPr defaultRowHeight="15" x14ac:dyDescent="0.25"/>
  <cols>
    <col min="2" max="2" width="17.5703125" customWidth="1"/>
    <col min="3" max="3" width="27.42578125" style="2" customWidth="1"/>
    <col min="4" max="4" width="13.28515625" style="2" bestFit="1" customWidth="1"/>
    <col min="5" max="5" width="12.140625" customWidth="1"/>
  </cols>
  <sheetData>
    <row r="3" spans="2:4" x14ac:dyDescent="0.25">
      <c r="B3" t="s">
        <v>0</v>
      </c>
      <c r="C3" s="2">
        <v>396302.2</v>
      </c>
      <c r="D3" s="2">
        <v>351587.08</v>
      </c>
    </row>
    <row r="4" spans="2:4" x14ac:dyDescent="0.25">
      <c r="B4" t="s">
        <v>1</v>
      </c>
      <c r="C4" s="2">
        <v>73155.98</v>
      </c>
      <c r="D4" s="2">
        <v>25320</v>
      </c>
    </row>
    <row r="5" spans="2:4" x14ac:dyDescent="0.25">
      <c r="B5" t="s">
        <v>2</v>
      </c>
      <c r="C5" s="2">
        <v>3603553.15</v>
      </c>
      <c r="D5" s="2">
        <v>3152076.74</v>
      </c>
    </row>
    <row r="8" spans="2:4" x14ac:dyDescent="0.25">
      <c r="C8" s="3">
        <v>45107</v>
      </c>
      <c r="D8" s="3">
        <v>44742</v>
      </c>
    </row>
    <row r="9" spans="2:4" x14ac:dyDescent="0.25">
      <c r="B9" t="s">
        <v>3</v>
      </c>
      <c r="C9" s="2">
        <v>20162.28</v>
      </c>
      <c r="D9" s="2">
        <v>27988.55</v>
      </c>
    </row>
    <row r="10" spans="2:4" x14ac:dyDescent="0.25">
      <c r="B10" t="s">
        <v>4</v>
      </c>
      <c r="C10" s="2">
        <v>2329368.91</v>
      </c>
      <c r="D10" s="2">
        <v>1999159.51</v>
      </c>
    </row>
    <row r="30" spans="3:5" x14ac:dyDescent="0.25">
      <c r="D30" s="3">
        <v>45107</v>
      </c>
      <c r="E30" s="1">
        <v>44742</v>
      </c>
    </row>
    <row r="31" spans="3:5" x14ac:dyDescent="0.25">
      <c r="C31" s="2" t="s">
        <v>5</v>
      </c>
      <c r="D31" s="2">
        <v>68085.789999999994</v>
      </c>
      <c r="E31" s="2">
        <v>31919.22</v>
      </c>
    </row>
    <row r="32" spans="3:5" x14ac:dyDescent="0.25">
      <c r="C32" s="2" t="s">
        <v>6</v>
      </c>
      <c r="D32" s="2">
        <v>21940.14</v>
      </c>
    </row>
    <row r="33" spans="3:5" x14ac:dyDescent="0.25">
      <c r="C33" s="2" t="s">
        <v>7</v>
      </c>
      <c r="D33" s="2">
        <v>19024.400000000001</v>
      </c>
      <c r="E33" s="2">
        <f>9641.6+2105+2105</f>
        <v>13851.6</v>
      </c>
    </row>
    <row r="34" spans="3:5" x14ac:dyDescent="0.25">
      <c r="C34" s="2" t="s">
        <v>8</v>
      </c>
      <c r="D34" s="2">
        <f>135986.42-56753.96</f>
        <v>79232.460000000021</v>
      </c>
      <c r="E34" s="2">
        <f>-217483.54+5809.66+280</f>
        <v>-211393.88</v>
      </c>
    </row>
    <row r="35" spans="3:5" x14ac:dyDescent="0.25">
      <c r="E35" s="2"/>
    </row>
    <row r="38" spans="3:5" x14ac:dyDescent="0.25">
      <c r="D38" s="3">
        <v>45107</v>
      </c>
      <c r="E38" s="1">
        <v>44742</v>
      </c>
    </row>
    <row r="39" spans="3:5" x14ac:dyDescent="0.25">
      <c r="C39" s="2" t="s">
        <v>38</v>
      </c>
      <c r="D39" s="2">
        <v>0</v>
      </c>
      <c r="E39" s="2">
        <v>1972.07</v>
      </c>
    </row>
    <row r="40" spans="3:5" x14ac:dyDescent="0.25">
      <c r="C40" s="2" t="s">
        <v>33</v>
      </c>
      <c r="D40" s="2">
        <v>6200</v>
      </c>
      <c r="E40" s="2">
        <v>11850</v>
      </c>
    </row>
    <row r="41" spans="3:5" x14ac:dyDescent="0.25">
      <c r="C41" s="2" t="s">
        <v>34</v>
      </c>
      <c r="D41" s="2">
        <v>9751</v>
      </c>
      <c r="E41" s="2">
        <v>0</v>
      </c>
    </row>
    <row r="42" spans="3:5" x14ac:dyDescent="0.25">
      <c r="C42" s="2" t="s">
        <v>39</v>
      </c>
      <c r="D42" s="2">
        <v>0</v>
      </c>
      <c r="E42" s="2">
        <v>1042.76</v>
      </c>
    </row>
    <row r="43" spans="3:5" x14ac:dyDescent="0.25">
      <c r="C43" s="2" t="s">
        <v>35</v>
      </c>
      <c r="D43" s="2">
        <v>7481.25</v>
      </c>
      <c r="E43" s="2">
        <v>1874.86</v>
      </c>
    </row>
    <row r="44" spans="3:5" x14ac:dyDescent="0.25">
      <c r="C44" s="2" t="s">
        <v>36</v>
      </c>
      <c r="D44" s="2">
        <v>10011.94</v>
      </c>
      <c r="E44" s="2">
        <v>9303.44</v>
      </c>
    </row>
    <row r="45" spans="3:5" x14ac:dyDescent="0.25">
      <c r="C45" s="2" t="s">
        <v>37</v>
      </c>
      <c r="D45" s="2">
        <v>3830.03</v>
      </c>
      <c r="E45" s="2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0411-B8E0-4991-9033-CA44735B0D1D}">
  <dimension ref="A1:H13"/>
  <sheetViews>
    <sheetView workbookViewId="0">
      <selection activeCell="D17" sqref="D17"/>
    </sheetView>
  </sheetViews>
  <sheetFormatPr defaultRowHeight="15" x14ac:dyDescent="0.25"/>
  <cols>
    <col min="1" max="1" width="36.5703125" style="6" bestFit="1" customWidth="1"/>
    <col min="2" max="2" width="24.7109375" style="6" bestFit="1" customWidth="1"/>
    <col min="3" max="3" width="11.5703125" style="6" bestFit="1" customWidth="1"/>
    <col min="4" max="4" width="11.7109375" style="6" bestFit="1" customWidth="1"/>
    <col min="5" max="5" width="36.5703125" style="6" bestFit="1" customWidth="1"/>
    <col min="6" max="8" width="11.42578125" style="6" bestFit="1" customWidth="1"/>
    <col min="9" max="16384" width="9.140625" style="6"/>
  </cols>
  <sheetData>
    <row r="1" spans="1:8" x14ac:dyDescent="0.25">
      <c r="A1" s="4" t="s">
        <v>9</v>
      </c>
      <c r="B1" s="5" t="s">
        <v>10</v>
      </c>
    </row>
    <row r="2" spans="1:8" x14ac:dyDescent="0.25">
      <c r="A2" s="4" t="s">
        <v>11</v>
      </c>
      <c r="B2" s="5" t="s">
        <v>12</v>
      </c>
      <c r="C2" s="7"/>
      <c r="D2" s="7"/>
      <c r="E2" s="7"/>
    </row>
    <row r="3" spans="1:8" x14ac:dyDescent="0.25">
      <c r="A3" s="4" t="s">
        <v>13</v>
      </c>
      <c r="B3" s="5"/>
      <c r="C3" s="7"/>
      <c r="D3" s="7"/>
      <c r="E3" s="7"/>
    </row>
    <row r="4" spans="1:8" x14ac:dyDescent="0.25">
      <c r="A4" s="4" t="s">
        <v>14</v>
      </c>
      <c r="B4" s="8">
        <v>45135</v>
      </c>
    </row>
    <row r="5" spans="1:8" x14ac:dyDescent="0.25">
      <c r="A5" s="4" t="s">
        <v>15</v>
      </c>
      <c r="B5" s="5" t="s">
        <v>16</v>
      </c>
    </row>
    <row r="6" spans="1:8" s="10" customFormat="1" ht="11.25" x14ac:dyDescent="0.25">
      <c r="A6" s="9" t="s">
        <v>17</v>
      </c>
      <c r="B6" s="9" t="s">
        <v>18</v>
      </c>
    </row>
    <row r="7" spans="1:8" s="10" customFormat="1" ht="11.25" x14ac:dyDescent="0.25">
      <c r="A7" s="9" t="s">
        <v>19</v>
      </c>
      <c r="B7" s="9" t="s">
        <v>20</v>
      </c>
      <c r="C7" s="9" t="s">
        <v>21</v>
      </c>
      <c r="D7" s="9" t="s">
        <v>22</v>
      </c>
      <c r="E7" s="9" t="s">
        <v>23</v>
      </c>
      <c r="F7" s="11" t="s">
        <v>24</v>
      </c>
      <c r="G7" s="11" t="s">
        <v>25</v>
      </c>
      <c r="H7" s="11" t="s">
        <v>26</v>
      </c>
    </row>
    <row r="8" spans="1:8" s="13" customFormat="1" ht="10.5" x14ac:dyDescent="0.15">
      <c r="A8" s="5" t="s">
        <v>27</v>
      </c>
      <c r="B8" s="8">
        <v>45107</v>
      </c>
      <c r="C8" s="5">
        <v>201</v>
      </c>
      <c r="D8" s="5"/>
      <c r="E8" s="5" t="s">
        <v>28</v>
      </c>
      <c r="F8" s="12">
        <v>3830.03</v>
      </c>
      <c r="G8" s="12"/>
      <c r="H8" s="12">
        <v>3830.03</v>
      </c>
    </row>
    <row r="9" spans="1:8" s="13" customFormat="1" ht="10.5" x14ac:dyDescent="0.15">
      <c r="A9" s="5" t="s">
        <v>29</v>
      </c>
      <c r="B9" s="8">
        <v>45100</v>
      </c>
      <c r="C9" s="5">
        <v>11363</v>
      </c>
      <c r="D9" s="5"/>
      <c r="E9" s="5" t="s">
        <v>30</v>
      </c>
      <c r="F9" s="12">
        <v>9751</v>
      </c>
      <c r="G9" s="12"/>
      <c r="H9" s="12">
        <v>9751</v>
      </c>
    </row>
    <row r="10" spans="1:8" ht="15.75" thickBot="1" x14ac:dyDescent="0.3">
      <c r="A10" s="7"/>
      <c r="B10" s="7"/>
      <c r="C10" s="7"/>
      <c r="D10" s="7"/>
      <c r="E10" s="4" t="s">
        <v>31</v>
      </c>
      <c r="F10" s="14">
        <v>13581.03</v>
      </c>
      <c r="G10" s="14">
        <v>0</v>
      </c>
      <c r="H10" s="14">
        <v>13581.03</v>
      </c>
    </row>
    <row r="11" spans="1:8" ht="15.75" thickTop="1" x14ac:dyDescent="0.25">
      <c r="A11" s="7"/>
      <c r="B11" s="7"/>
      <c r="C11" s="7"/>
      <c r="D11" s="7"/>
      <c r="E11" s="7"/>
      <c r="F11" s="7"/>
    </row>
    <row r="13" spans="1:8" x14ac:dyDescent="0.25">
      <c r="B13" s="6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5755-3309-4B09-83AA-D8A91F2CF38D}">
  <dimension ref="A1:E15"/>
  <sheetViews>
    <sheetView workbookViewId="0">
      <selection activeCell="E2" sqref="E2"/>
    </sheetView>
  </sheetViews>
  <sheetFormatPr defaultRowHeight="15" x14ac:dyDescent="0.25"/>
  <cols>
    <col min="1" max="1" width="32" customWidth="1"/>
    <col min="2" max="2" width="11.42578125" customWidth="1"/>
    <col min="3" max="3" width="12.5703125" customWidth="1"/>
    <col min="4" max="4" width="16.28515625" customWidth="1"/>
    <col min="5" max="5" width="62.85546875" customWidth="1"/>
  </cols>
  <sheetData>
    <row r="1" spans="1:5" x14ac:dyDescent="0.25">
      <c r="A1" s="26" t="s">
        <v>41</v>
      </c>
      <c r="B1" s="27" t="s">
        <v>42</v>
      </c>
      <c r="C1" s="27" t="s">
        <v>43</v>
      </c>
      <c r="D1" s="27" t="s">
        <v>44</v>
      </c>
      <c r="E1" s="27" t="s">
        <v>86</v>
      </c>
    </row>
    <row r="2" spans="1:5" x14ac:dyDescent="0.25">
      <c r="A2" t="s">
        <v>40</v>
      </c>
      <c r="B2" s="16">
        <v>11012</v>
      </c>
      <c r="C2" s="1">
        <v>44987</v>
      </c>
      <c r="D2" s="17">
        <v>6200</v>
      </c>
      <c r="E2" s="15" t="s">
        <v>85</v>
      </c>
    </row>
    <row r="3" spans="1:5" ht="16.5" thickBot="1" x14ac:dyDescent="0.3">
      <c r="B3" s="16"/>
      <c r="C3" s="1"/>
      <c r="D3" s="24">
        <f>SUM(D2)</f>
        <v>6200</v>
      </c>
      <c r="E3" s="15"/>
    </row>
    <row r="4" spans="1:5" x14ac:dyDescent="0.25">
      <c r="B4" s="16"/>
      <c r="C4" s="1"/>
      <c r="D4" s="2"/>
      <c r="E4" s="15"/>
    </row>
    <row r="5" spans="1:5" ht="25.5" x14ac:dyDescent="0.25">
      <c r="A5" t="s">
        <v>40</v>
      </c>
      <c r="B5" s="16">
        <v>11363</v>
      </c>
      <c r="C5" s="1">
        <v>45100</v>
      </c>
      <c r="D5" s="2">
        <v>9751</v>
      </c>
      <c r="E5" s="28" t="s">
        <v>84</v>
      </c>
    </row>
    <row r="6" spans="1:5" ht="16.5" thickBot="1" x14ac:dyDescent="0.3">
      <c r="B6" s="16"/>
      <c r="D6" s="25">
        <f>SUM(D5)</f>
        <v>9751</v>
      </c>
    </row>
    <row r="7" spans="1:5" x14ac:dyDescent="0.25">
      <c r="B7" s="16"/>
    </row>
    <row r="8" spans="1:5" x14ac:dyDescent="0.25">
      <c r="A8" t="s">
        <v>45</v>
      </c>
      <c r="B8" s="16">
        <v>14563</v>
      </c>
      <c r="C8" s="1">
        <v>45046</v>
      </c>
      <c r="D8" s="2">
        <v>6581.25</v>
      </c>
      <c r="E8" t="s">
        <v>1019</v>
      </c>
    </row>
    <row r="9" spans="1:5" x14ac:dyDescent="0.25">
      <c r="A9" t="s">
        <v>45</v>
      </c>
      <c r="B9" s="16">
        <v>16648</v>
      </c>
      <c r="C9" s="1">
        <v>45050</v>
      </c>
      <c r="D9" s="17">
        <v>900</v>
      </c>
      <c r="E9" t="s">
        <v>1020</v>
      </c>
    </row>
    <row r="10" spans="1:5" ht="16.5" thickBot="1" x14ac:dyDescent="0.3">
      <c r="B10" s="16"/>
      <c r="D10" s="25">
        <f>SUM(D8:D9)</f>
        <v>7481.25</v>
      </c>
    </row>
    <row r="11" spans="1:5" x14ac:dyDescent="0.25">
      <c r="B11" s="16"/>
    </row>
    <row r="12" spans="1:5" x14ac:dyDescent="0.25">
      <c r="B12" s="16"/>
    </row>
    <row r="13" spans="1:5" x14ac:dyDescent="0.25">
      <c r="B13" s="16"/>
    </row>
    <row r="14" spans="1:5" x14ac:dyDescent="0.25">
      <c r="A14" t="s">
        <v>40</v>
      </c>
      <c r="B14" s="16">
        <v>201</v>
      </c>
      <c r="C14" s="1">
        <v>45107</v>
      </c>
      <c r="D14" s="2">
        <v>3830.03</v>
      </c>
      <c r="E14" s="15" t="s">
        <v>28</v>
      </c>
    </row>
    <row r="15" spans="1:5" ht="16.5" thickBot="1" x14ac:dyDescent="0.3">
      <c r="D15" s="24">
        <f>SUM(D14)</f>
        <v>3830.03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E1BD-3B7D-4A5A-ADC6-BAF38927F815}">
  <dimension ref="A1:I34"/>
  <sheetViews>
    <sheetView workbookViewId="0">
      <selection activeCell="L25" sqref="L25"/>
    </sheetView>
  </sheetViews>
  <sheetFormatPr defaultRowHeight="15" x14ac:dyDescent="0.25"/>
  <cols>
    <col min="1" max="1" width="17.42578125" style="6" bestFit="1" customWidth="1"/>
    <col min="2" max="2" width="22.7109375" style="6" bestFit="1" customWidth="1"/>
    <col min="3" max="3" width="36.5703125" style="6" bestFit="1" customWidth="1"/>
    <col min="4" max="4" width="13.42578125" style="6" bestFit="1" customWidth="1"/>
    <col min="5" max="5" width="7.7109375" style="6" bestFit="1" customWidth="1"/>
    <col min="6" max="6" width="5.5703125" style="6" bestFit="1" customWidth="1"/>
    <col min="7" max="7" width="11.42578125" style="6" bestFit="1" customWidth="1"/>
    <col min="8" max="8" width="7.85546875" style="6" bestFit="1" customWidth="1"/>
    <col min="9" max="9" width="11.42578125" style="6" bestFit="1" customWidth="1"/>
    <col min="10" max="16384" width="9.140625" style="6"/>
  </cols>
  <sheetData>
    <row r="1" spans="1:9" x14ac:dyDescent="0.25">
      <c r="A1" s="4" t="s">
        <v>9</v>
      </c>
      <c r="B1" s="5" t="s">
        <v>10</v>
      </c>
    </row>
    <row r="2" spans="1:9" x14ac:dyDescent="0.25">
      <c r="A2" s="4" t="s">
        <v>11</v>
      </c>
      <c r="B2" s="5" t="s">
        <v>46</v>
      </c>
      <c r="C2" s="7"/>
      <c r="D2" s="7"/>
      <c r="E2" s="7"/>
    </row>
    <row r="3" spans="1:9" x14ac:dyDescent="0.25">
      <c r="A3" s="4" t="s">
        <v>47</v>
      </c>
      <c r="B3" s="19">
        <v>44927</v>
      </c>
    </row>
    <row r="4" spans="1:9" x14ac:dyDescent="0.25">
      <c r="A4" s="4" t="s">
        <v>48</v>
      </c>
      <c r="B4" s="19">
        <v>45107</v>
      </c>
    </row>
    <row r="5" spans="1:9" x14ac:dyDescent="0.25">
      <c r="A5" s="4" t="s">
        <v>15</v>
      </c>
      <c r="B5" s="20" t="s">
        <v>16</v>
      </c>
    </row>
    <row r="6" spans="1:9" s="10" customFormat="1" ht="11.25" x14ac:dyDescent="0.25">
      <c r="A6" s="9" t="s">
        <v>49</v>
      </c>
      <c r="B6" s="9" t="s">
        <v>50</v>
      </c>
      <c r="C6" s="9" t="s">
        <v>51</v>
      </c>
      <c r="D6" s="9" t="s">
        <v>52</v>
      </c>
      <c r="E6" s="9" t="s">
        <v>53</v>
      </c>
      <c r="F6" s="9" t="s">
        <v>54</v>
      </c>
      <c r="G6" s="11" t="s">
        <v>55</v>
      </c>
      <c r="H6" s="11" t="s">
        <v>56</v>
      </c>
      <c r="I6" s="11" t="s">
        <v>26</v>
      </c>
    </row>
    <row r="7" spans="1:9" x14ac:dyDescent="0.25">
      <c r="A7" s="99" t="s">
        <v>57</v>
      </c>
      <c r="B7" s="99"/>
      <c r="C7" s="99"/>
      <c r="D7" s="99"/>
      <c r="E7" s="99"/>
      <c r="F7" s="99"/>
      <c r="G7" s="99"/>
      <c r="H7" s="99"/>
      <c r="I7" s="12">
        <v>0</v>
      </c>
    </row>
    <row r="8" spans="1:9" ht="21" x14ac:dyDescent="0.25">
      <c r="A8" s="8">
        <v>44929</v>
      </c>
      <c r="B8" s="21"/>
      <c r="C8" s="22" t="s">
        <v>58</v>
      </c>
      <c r="D8" s="21" t="s">
        <v>59</v>
      </c>
      <c r="E8" s="21" t="s">
        <v>60</v>
      </c>
      <c r="F8" s="21" t="s">
        <v>61</v>
      </c>
      <c r="G8" s="12">
        <v>2034.73</v>
      </c>
      <c r="H8" s="12"/>
      <c r="I8" s="12">
        <v>2034.73</v>
      </c>
    </row>
    <row r="9" spans="1:9" x14ac:dyDescent="0.25">
      <c r="A9" s="8">
        <v>44929</v>
      </c>
      <c r="B9" s="21"/>
      <c r="C9" s="22" t="s">
        <v>62</v>
      </c>
      <c r="D9" s="21" t="s">
        <v>59</v>
      </c>
      <c r="E9" s="21" t="s">
        <v>60</v>
      </c>
      <c r="F9" s="21" t="s">
        <v>61</v>
      </c>
      <c r="G9" s="12">
        <v>6.2</v>
      </c>
      <c r="H9" s="12"/>
      <c r="I9" s="12">
        <v>2040.93</v>
      </c>
    </row>
    <row r="10" spans="1:9" x14ac:dyDescent="0.25">
      <c r="A10" s="8">
        <v>44929</v>
      </c>
      <c r="B10" s="21"/>
      <c r="C10" s="22" t="s">
        <v>63</v>
      </c>
      <c r="D10" s="21" t="s">
        <v>59</v>
      </c>
      <c r="E10" s="21" t="s">
        <v>60</v>
      </c>
      <c r="F10" s="21" t="s">
        <v>61</v>
      </c>
      <c r="G10" s="12">
        <v>25</v>
      </c>
      <c r="H10" s="12"/>
      <c r="I10" s="12">
        <v>2065.9299999999998</v>
      </c>
    </row>
    <row r="11" spans="1:9" x14ac:dyDescent="0.25">
      <c r="A11" s="8">
        <v>44929</v>
      </c>
      <c r="B11" s="21"/>
      <c r="C11" s="22" t="s">
        <v>64</v>
      </c>
      <c r="D11" s="21" t="s">
        <v>59</v>
      </c>
      <c r="E11" s="21" t="s">
        <v>60</v>
      </c>
      <c r="F11" s="21" t="s">
        <v>61</v>
      </c>
      <c r="G11" s="12">
        <v>223.85</v>
      </c>
      <c r="H11" s="12"/>
      <c r="I11" s="12">
        <v>2289.7800000000002</v>
      </c>
    </row>
    <row r="12" spans="1:9" x14ac:dyDescent="0.25">
      <c r="A12" s="8">
        <v>44959</v>
      </c>
      <c r="B12" s="21"/>
      <c r="C12" s="22" t="s">
        <v>65</v>
      </c>
      <c r="D12" s="21" t="s">
        <v>59</v>
      </c>
      <c r="E12" s="21" t="s">
        <v>60</v>
      </c>
      <c r="F12" s="21" t="s">
        <v>66</v>
      </c>
      <c r="G12" s="12">
        <v>14.95</v>
      </c>
      <c r="H12" s="12"/>
      <c r="I12" s="12">
        <v>2304.73</v>
      </c>
    </row>
    <row r="13" spans="1:9" x14ac:dyDescent="0.25">
      <c r="A13" s="8">
        <v>44959</v>
      </c>
      <c r="B13" s="21"/>
      <c r="C13" s="22" t="s">
        <v>67</v>
      </c>
      <c r="D13" s="21" t="s">
        <v>59</v>
      </c>
      <c r="E13" s="21" t="s">
        <v>60</v>
      </c>
      <c r="F13" s="21" t="s">
        <v>66</v>
      </c>
      <c r="G13" s="12">
        <v>63.51</v>
      </c>
      <c r="H13" s="12"/>
      <c r="I13" s="12">
        <v>2368.2399999999998</v>
      </c>
    </row>
    <row r="14" spans="1:9" x14ac:dyDescent="0.25">
      <c r="A14" s="8">
        <v>44959</v>
      </c>
      <c r="B14" s="21"/>
      <c r="C14" s="22" t="s">
        <v>67</v>
      </c>
      <c r="D14" s="21" t="s">
        <v>59</v>
      </c>
      <c r="E14" s="21" t="s">
        <v>60</v>
      </c>
      <c r="F14" s="21" t="s">
        <v>66</v>
      </c>
      <c r="G14" s="12">
        <v>25</v>
      </c>
      <c r="H14" s="12"/>
      <c r="I14" s="12">
        <v>2393.2399999999998</v>
      </c>
    </row>
    <row r="15" spans="1:9" x14ac:dyDescent="0.25">
      <c r="A15" s="8">
        <v>44970</v>
      </c>
      <c r="B15" s="21"/>
      <c r="C15" s="22" t="s">
        <v>68</v>
      </c>
      <c r="D15" s="21" t="s">
        <v>59</v>
      </c>
      <c r="E15" s="21" t="s">
        <v>60</v>
      </c>
      <c r="F15" s="21" t="s">
        <v>66</v>
      </c>
      <c r="G15" s="12">
        <v>74.849999999999994</v>
      </c>
      <c r="H15" s="12"/>
      <c r="I15" s="12">
        <v>2468.09</v>
      </c>
    </row>
    <row r="16" spans="1:9" x14ac:dyDescent="0.25">
      <c r="A16" s="8">
        <v>44985</v>
      </c>
      <c r="B16" s="21"/>
      <c r="C16" s="22" t="s">
        <v>69</v>
      </c>
      <c r="D16" s="21" t="s">
        <v>59</v>
      </c>
      <c r="E16" s="21" t="s">
        <v>60</v>
      </c>
      <c r="F16" s="21" t="s">
        <v>61</v>
      </c>
      <c r="G16" s="12">
        <v>1743.81</v>
      </c>
      <c r="H16" s="12"/>
      <c r="I16" s="12">
        <v>4211.8999999999996</v>
      </c>
    </row>
    <row r="17" spans="1:9" x14ac:dyDescent="0.25">
      <c r="A17" s="8">
        <v>44998</v>
      </c>
      <c r="B17" s="21"/>
      <c r="C17" s="22" t="s">
        <v>70</v>
      </c>
      <c r="D17" s="21" t="s">
        <v>59</v>
      </c>
      <c r="E17" s="21" t="s">
        <v>60</v>
      </c>
      <c r="F17" s="21" t="s">
        <v>66</v>
      </c>
      <c r="G17" s="12">
        <v>74.849999999999994</v>
      </c>
      <c r="H17" s="12"/>
      <c r="I17" s="12">
        <v>4286.75</v>
      </c>
    </row>
    <row r="18" spans="1:9" x14ac:dyDescent="0.25">
      <c r="A18" s="8">
        <v>45016</v>
      </c>
      <c r="B18" s="21"/>
      <c r="C18" s="22" t="s">
        <v>71</v>
      </c>
      <c r="D18" s="21" t="s">
        <v>59</v>
      </c>
      <c r="E18" s="21" t="s">
        <v>60</v>
      </c>
      <c r="F18" s="21" t="s">
        <v>66</v>
      </c>
      <c r="G18" s="12">
        <v>14.95</v>
      </c>
      <c r="H18" s="12"/>
      <c r="I18" s="12">
        <v>4301.7</v>
      </c>
    </row>
    <row r="19" spans="1:9" x14ac:dyDescent="0.25">
      <c r="A19" s="8">
        <v>45016</v>
      </c>
      <c r="B19" s="21"/>
      <c r="C19" s="22" t="s">
        <v>72</v>
      </c>
      <c r="D19" s="21" t="s">
        <v>59</v>
      </c>
      <c r="E19" s="21" t="s">
        <v>60</v>
      </c>
      <c r="F19" s="21" t="s">
        <v>66</v>
      </c>
      <c r="G19" s="12">
        <v>94.55</v>
      </c>
      <c r="H19" s="12"/>
      <c r="I19" s="12">
        <v>4396.25</v>
      </c>
    </row>
    <row r="20" spans="1:9" x14ac:dyDescent="0.25">
      <c r="A20" s="8">
        <v>45016</v>
      </c>
      <c r="B20" s="21"/>
      <c r="C20" s="22" t="s">
        <v>73</v>
      </c>
      <c r="D20" s="21" t="s">
        <v>59</v>
      </c>
      <c r="E20" s="21" t="s">
        <v>60</v>
      </c>
      <c r="F20" s="21" t="s">
        <v>66</v>
      </c>
      <c r="G20" s="12">
        <v>25</v>
      </c>
      <c r="H20" s="12"/>
      <c r="I20" s="12">
        <v>4421.25</v>
      </c>
    </row>
    <row r="21" spans="1:9" x14ac:dyDescent="0.25">
      <c r="A21" s="8">
        <v>45046</v>
      </c>
      <c r="B21" s="21"/>
      <c r="C21" s="22" t="s">
        <v>74</v>
      </c>
      <c r="D21" s="21" t="s">
        <v>59</v>
      </c>
      <c r="E21" s="21" t="s">
        <v>60</v>
      </c>
      <c r="F21" s="21" t="s">
        <v>66</v>
      </c>
      <c r="G21" s="12">
        <v>60.28</v>
      </c>
      <c r="H21" s="12"/>
      <c r="I21" s="12">
        <v>4481.53</v>
      </c>
    </row>
    <row r="22" spans="1:9" x14ac:dyDescent="0.25">
      <c r="A22" s="8">
        <v>45046</v>
      </c>
      <c r="B22" s="21"/>
      <c r="C22" s="22" t="s">
        <v>74</v>
      </c>
      <c r="D22" s="21" t="s">
        <v>59</v>
      </c>
      <c r="E22" s="21" t="s">
        <v>60</v>
      </c>
      <c r="F22" s="21" t="s">
        <v>66</v>
      </c>
      <c r="G22" s="12">
        <v>15</v>
      </c>
      <c r="H22" s="12"/>
      <c r="I22" s="12">
        <v>4496.53</v>
      </c>
    </row>
    <row r="23" spans="1:9" x14ac:dyDescent="0.25">
      <c r="A23" s="8">
        <v>45046</v>
      </c>
      <c r="B23" s="21"/>
      <c r="C23" s="22" t="s">
        <v>74</v>
      </c>
      <c r="D23" s="21" t="s">
        <v>59</v>
      </c>
      <c r="E23" s="21" t="s">
        <v>60</v>
      </c>
      <c r="F23" s="21" t="s">
        <v>66</v>
      </c>
      <c r="G23" s="12">
        <v>25</v>
      </c>
      <c r="H23" s="12"/>
      <c r="I23" s="12">
        <v>4521.53</v>
      </c>
    </row>
    <row r="24" spans="1:9" x14ac:dyDescent="0.25">
      <c r="A24" s="8">
        <v>45046</v>
      </c>
      <c r="B24" s="21"/>
      <c r="C24" s="22" t="s">
        <v>74</v>
      </c>
      <c r="D24" s="21" t="s">
        <v>59</v>
      </c>
      <c r="E24" s="21" t="s">
        <v>60</v>
      </c>
      <c r="F24" s="21" t="s">
        <v>66</v>
      </c>
      <c r="G24" s="12">
        <v>74.849999999999994</v>
      </c>
      <c r="H24" s="12"/>
      <c r="I24" s="12">
        <v>4596.38</v>
      </c>
    </row>
    <row r="25" spans="1:9" x14ac:dyDescent="0.25">
      <c r="A25" s="8">
        <v>45077</v>
      </c>
      <c r="B25" s="21"/>
      <c r="C25" s="22" t="s">
        <v>75</v>
      </c>
      <c r="D25" s="21" t="s">
        <v>76</v>
      </c>
      <c r="E25" s="21" t="s">
        <v>60</v>
      </c>
      <c r="F25" s="21" t="s">
        <v>61</v>
      </c>
      <c r="G25" s="12">
        <v>4957.7299999999996</v>
      </c>
      <c r="H25" s="12"/>
      <c r="I25" s="12">
        <v>9554.11</v>
      </c>
    </row>
    <row r="26" spans="1:9" x14ac:dyDescent="0.25">
      <c r="A26" s="8">
        <v>45077</v>
      </c>
      <c r="B26" s="21"/>
      <c r="C26" s="22" t="s">
        <v>77</v>
      </c>
      <c r="D26" s="21" t="s">
        <v>59</v>
      </c>
      <c r="E26" s="21" t="s">
        <v>60</v>
      </c>
      <c r="F26" s="21" t="s">
        <v>61</v>
      </c>
      <c r="G26" s="12">
        <v>150.06</v>
      </c>
      <c r="H26" s="12"/>
      <c r="I26" s="12">
        <v>9704.17</v>
      </c>
    </row>
    <row r="27" spans="1:9" x14ac:dyDescent="0.25">
      <c r="A27" s="8">
        <v>45107</v>
      </c>
      <c r="B27" s="21"/>
      <c r="C27" s="22" t="s">
        <v>78</v>
      </c>
      <c r="D27" s="21" t="s">
        <v>59</v>
      </c>
      <c r="E27" s="21" t="s">
        <v>60</v>
      </c>
      <c r="F27" s="21" t="s">
        <v>66</v>
      </c>
      <c r="G27" s="12">
        <v>14.95</v>
      </c>
      <c r="H27" s="12"/>
      <c r="I27" s="12">
        <v>9719.1200000000008</v>
      </c>
    </row>
    <row r="28" spans="1:9" x14ac:dyDescent="0.25">
      <c r="A28" s="8">
        <v>45107</v>
      </c>
      <c r="B28" s="21"/>
      <c r="C28" s="22" t="s">
        <v>79</v>
      </c>
      <c r="D28" s="21" t="s">
        <v>59</v>
      </c>
      <c r="E28" s="21" t="s">
        <v>60</v>
      </c>
      <c r="F28" s="21" t="s">
        <v>66</v>
      </c>
      <c r="G28" s="12">
        <v>192.97</v>
      </c>
      <c r="H28" s="12"/>
      <c r="I28" s="12">
        <v>9912.09</v>
      </c>
    </row>
    <row r="29" spans="1:9" x14ac:dyDescent="0.25">
      <c r="A29" s="8">
        <v>45107</v>
      </c>
      <c r="B29" s="21"/>
      <c r="C29" s="22" t="s">
        <v>80</v>
      </c>
      <c r="D29" s="21" t="s">
        <v>59</v>
      </c>
      <c r="E29" s="21" t="s">
        <v>60</v>
      </c>
      <c r="F29" s="21" t="s">
        <v>66</v>
      </c>
      <c r="G29" s="12">
        <v>25</v>
      </c>
      <c r="H29" s="12"/>
      <c r="I29" s="12">
        <v>9937.09</v>
      </c>
    </row>
    <row r="30" spans="1:9" x14ac:dyDescent="0.25">
      <c r="A30" s="8">
        <v>45107</v>
      </c>
      <c r="B30" s="21"/>
      <c r="C30" s="22" t="s">
        <v>81</v>
      </c>
      <c r="D30" s="21" t="s">
        <v>59</v>
      </c>
      <c r="E30" s="21" t="s">
        <v>60</v>
      </c>
      <c r="F30" s="21" t="s">
        <v>66</v>
      </c>
      <c r="G30" s="12">
        <v>74.849999999999994</v>
      </c>
      <c r="H30" s="12"/>
      <c r="I30" s="12">
        <v>10011.94</v>
      </c>
    </row>
    <row r="31" spans="1:9" x14ac:dyDescent="0.25">
      <c r="A31" s="99" t="s">
        <v>82</v>
      </c>
      <c r="B31" s="99"/>
      <c r="C31" s="99"/>
      <c r="D31" s="99"/>
      <c r="E31" s="99"/>
      <c r="F31" s="99"/>
      <c r="G31" s="23">
        <v>10011.94</v>
      </c>
      <c r="H31" s="23">
        <v>0</v>
      </c>
      <c r="I31" s="23">
        <v>10011.94</v>
      </c>
    </row>
    <row r="33" spans="1:9" x14ac:dyDescent="0.25">
      <c r="A33" s="100"/>
      <c r="B33" s="100"/>
      <c r="C33" s="100"/>
      <c r="D33" s="100"/>
      <c r="E33" s="100"/>
      <c r="F33" s="100"/>
      <c r="G33" s="100"/>
      <c r="H33" s="100"/>
      <c r="I33" s="100"/>
    </row>
    <row r="34" spans="1:9" ht="15.75" thickBot="1" x14ac:dyDescent="0.3">
      <c r="A34" s="99" t="s">
        <v>83</v>
      </c>
      <c r="B34" s="99"/>
      <c r="C34" s="99"/>
      <c r="D34" s="99"/>
      <c r="E34" s="99"/>
      <c r="F34" s="99"/>
      <c r="G34" s="14">
        <v>10011.94</v>
      </c>
      <c r="H34" s="14">
        <v>0</v>
      </c>
      <c r="I34" s="14">
        <v>10011.94</v>
      </c>
    </row>
  </sheetData>
  <mergeCells count="4">
    <mergeCell ref="A7:H7"/>
    <mergeCell ref="A31:F31"/>
    <mergeCell ref="A33:I33"/>
    <mergeCell ref="A34:F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D327-F3ED-4D9C-B8A0-0A03658B5760}">
  <dimension ref="A1:Q146"/>
  <sheetViews>
    <sheetView topLeftCell="C120" workbookViewId="0">
      <selection activeCell="F130" sqref="F130"/>
    </sheetView>
  </sheetViews>
  <sheetFormatPr defaultRowHeight="15" x14ac:dyDescent="0.25"/>
  <cols>
    <col min="1" max="1" width="4.28515625" customWidth="1"/>
    <col min="2" max="2" width="24" customWidth="1"/>
    <col min="3" max="3" width="7" customWidth="1"/>
    <col min="4" max="4" width="58" customWidth="1"/>
    <col min="5" max="5" width="23" customWidth="1"/>
    <col min="6" max="7" width="17" customWidth="1"/>
    <col min="8" max="8" width="18" customWidth="1"/>
    <col min="9" max="9" width="68" customWidth="1"/>
    <col min="10" max="10" width="23" customWidth="1"/>
    <col min="11" max="11" width="36" customWidth="1"/>
    <col min="12" max="12" width="25" customWidth="1"/>
    <col min="13" max="13" width="18" customWidth="1"/>
    <col min="14" max="14" width="23" customWidth="1"/>
    <col min="15" max="15" width="42" customWidth="1"/>
    <col min="16" max="16" width="29" customWidth="1"/>
    <col min="17" max="17" width="4.28515625" customWidth="1"/>
  </cols>
  <sheetData>
    <row r="1" spans="1:17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ht="23.25" x14ac:dyDescent="0.35">
      <c r="A2" s="29"/>
      <c r="B2" s="31" t="s">
        <v>87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0"/>
    </row>
    <row r="3" spans="1:17" ht="15.75" x14ac:dyDescent="0.25">
      <c r="A3" s="29"/>
      <c r="B3" s="32" t="s">
        <v>88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0"/>
    </row>
    <row r="4" spans="1:17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1:17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7" ht="15.75" x14ac:dyDescent="0.25">
      <c r="A6" s="35"/>
      <c r="B6" s="37" t="s">
        <v>89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6"/>
    </row>
    <row r="7" spans="1:17" ht="15.75" x14ac:dyDescent="0.25">
      <c r="A7" s="35"/>
      <c r="B7" s="38" t="s">
        <v>90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6"/>
    </row>
    <row r="8" spans="1:17" ht="15.75" x14ac:dyDescent="0.25">
      <c r="A8" s="35"/>
      <c r="B8" s="38" t="s">
        <v>91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6"/>
    </row>
    <row r="9" spans="1:17" ht="15.75" x14ac:dyDescent="0.25">
      <c r="A9" s="35"/>
      <c r="B9" s="38" t="s">
        <v>92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6"/>
    </row>
    <row r="10" spans="1:17" ht="15.75" x14ac:dyDescent="0.25">
      <c r="A10" s="35"/>
      <c r="B10" s="38" t="s">
        <v>93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6"/>
    </row>
    <row r="11" spans="1:17" ht="15.75" x14ac:dyDescent="0.25">
      <c r="A11" s="35"/>
      <c r="B11" s="38" t="s">
        <v>94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6"/>
    </row>
    <row r="12" spans="1:17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3" spans="1:17" ht="15.75" x14ac:dyDescent="0.25">
      <c r="A13" s="35"/>
      <c r="B13" s="102" t="s">
        <v>95</v>
      </c>
      <c r="C13" s="102"/>
      <c r="D13" s="39" t="s">
        <v>96</v>
      </c>
      <c r="E13" s="39" t="s">
        <v>97</v>
      </c>
      <c r="F13" s="39" t="s">
        <v>98</v>
      </c>
      <c r="G13" s="39" t="s">
        <v>99</v>
      </c>
      <c r="H13" s="39" t="s">
        <v>100</v>
      </c>
      <c r="I13" s="39" t="s">
        <v>101</v>
      </c>
      <c r="J13" s="39" t="s">
        <v>102</v>
      </c>
      <c r="K13" s="39" t="s">
        <v>103</v>
      </c>
      <c r="L13" s="39" t="s">
        <v>104</v>
      </c>
      <c r="M13" s="39" t="s">
        <v>105</v>
      </c>
      <c r="N13" s="39" t="s">
        <v>106</v>
      </c>
      <c r="O13" s="39" t="s">
        <v>107</v>
      </c>
      <c r="P13" s="39" t="s">
        <v>108</v>
      </c>
      <c r="Q13" s="36"/>
    </row>
    <row r="14" spans="1:17" ht="15.75" x14ac:dyDescent="0.25">
      <c r="A14" s="35"/>
      <c r="B14" s="101"/>
      <c r="C14" s="101"/>
      <c r="D14" s="40" t="s">
        <v>109</v>
      </c>
      <c r="E14" s="40" t="s">
        <v>109</v>
      </c>
      <c r="F14" s="40" t="s">
        <v>110</v>
      </c>
      <c r="G14" s="41">
        <v>250</v>
      </c>
      <c r="H14" s="56">
        <v>44927</v>
      </c>
      <c r="I14" s="40" t="s">
        <v>110</v>
      </c>
      <c r="J14" s="40" t="s">
        <v>110</v>
      </c>
      <c r="K14" s="40" t="s">
        <v>110</v>
      </c>
      <c r="L14" s="40" t="s">
        <v>110</v>
      </c>
      <c r="M14" s="40" t="s">
        <v>111</v>
      </c>
      <c r="N14" s="40" t="s">
        <v>110</v>
      </c>
      <c r="O14" s="40" t="s">
        <v>110</v>
      </c>
      <c r="P14" s="40" t="s">
        <v>110</v>
      </c>
      <c r="Q14" s="36"/>
    </row>
    <row r="15" spans="1:17" ht="15.75" x14ac:dyDescent="0.25">
      <c r="A15" s="35"/>
      <c r="B15" s="101"/>
      <c r="C15" s="101"/>
      <c r="D15" s="40" t="s">
        <v>109</v>
      </c>
      <c r="E15" s="40" t="s">
        <v>109</v>
      </c>
      <c r="F15" s="40" t="s">
        <v>110</v>
      </c>
      <c r="G15" s="41">
        <v>50</v>
      </c>
      <c r="H15" s="56">
        <v>44927</v>
      </c>
      <c r="I15" s="40" t="s">
        <v>110</v>
      </c>
      <c r="J15" s="40" t="s">
        <v>110</v>
      </c>
      <c r="K15" s="40" t="s">
        <v>110</v>
      </c>
      <c r="L15" s="40" t="s">
        <v>110</v>
      </c>
      <c r="M15" s="40" t="s">
        <v>112</v>
      </c>
      <c r="N15" s="40" t="s">
        <v>110</v>
      </c>
      <c r="O15" s="40" t="s">
        <v>110</v>
      </c>
      <c r="P15" s="40" t="s">
        <v>110</v>
      </c>
      <c r="Q15" s="36"/>
    </row>
    <row r="16" spans="1:17" ht="15.75" x14ac:dyDescent="0.25">
      <c r="A16" s="35"/>
      <c r="B16" s="101"/>
      <c r="C16" s="101"/>
      <c r="D16" s="40" t="s">
        <v>113</v>
      </c>
      <c r="E16" s="40" t="s">
        <v>114</v>
      </c>
      <c r="F16" s="40" t="s">
        <v>115</v>
      </c>
      <c r="G16" s="41">
        <v>30</v>
      </c>
      <c r="H16" s="56">
        <v>44927</v>
      </c>
      <c r="I16" s="40" t="s">
        <v>116</v>
      </c>
      <c r="J16" s="40" t="s">
        <v>117</v>
      </c>
      <c r="K16" s="40" t="s">
        <v>110</v>
      </c>
      <c r="L16" s="40" t="s">
        <v>118</v>
      </c>
      <c r="M16" s="40" t="s">
        <v>119</v>
      </c>
      <c r="N16" s="40" t="s">
        <v>110</v>
      </c>
      <c r="O16" s="40" t="s">
        <v>110</v>
      </c>
      <c r="P16" s="40" t="s">
        <v>110</v>
      </c>
      <c r="Q16" s="36"/>
    </row>
    <row r="17" spans="1:17" ht="15.75" x14ac:dyDescent="0.25">
      <c r="A17" s="35"/>
      <c r="B17" s="101"/>
      <c r="C17" s="101"/>
      <c r="D17" s="40" t="s">
        <v>120</v>
      </c>
      <c r="E17" s="40" t="s">
        <v>121</v>
      </c>
      <c r="F17" s="40" t="s">
        <v>122</v>
      </c>
      <c r="G17" s="41">
        <v>100</v>
      </c>
      <c r="H17" s="56">
        <v>44927</v>
      </c>
      <c r="I17" s="40" t="s">
        <v>123</v>
      </c>
      <c r="J17" s="40" t="s">
        <v>124</v>
      </c>
      <c r="K17" s="40" t="s">
        <v>125</v>
      </c>
      <c r="L17" s="40" t="s">
        <v>126</v>
      </c>
      <c r="M17" s="40" t="s">
        <v>127</v>
      </c>
      <c r="N17" s="40" t="s">
        <v>128</v>
      </c>
      <c r="O17" s="40" t="s">
        <v>129</v>
      </c>
      <c r="P17" s="40" t="s">
        <v>110</v>
      </c>
      <c r="Q17" s="36"/>
    </row>
    <row r="18" spans="1:17" ht="15.75" x14ac:dyDescent="0.25">
      <c r="A18" s="35"/>
      <c r="B18" s="101"/>
      <c r="C18" s="101"/>
      <c r="D18" s="40" t="s">
        <v>130</v>
      </c>
      <c r="E18" s="40" t="s">
        <v>131</v>
      </c>
      <c r="F18" s="40" t="s">
        <v>132</v>
      </c>
      <c r="G18" s="41">
        <v>100</v>
      </c>
      <c r="H18" s="56">
        <v>44927</v>
      </c>
      <c r="I18" s="40" t="s">
        <v>133</v>
      </c>
      <c r="J18" s="40" t="s">
        <v>134</v>
      </c>
      <c r="K18" s="40" t="s">
        <v>135</v>
      </c>
      <c r="L18" s="40" t="s">
        <v>136</v>
      </c>
      <c r="M18" s="40" t="s">
        <v>137</v>
      </c>
      <c r="N18" s="40" t="s">
        <v>138</v>
      </c>
      <c r="O18" s="40" t="s">
        <v>139</v>
      </c>
      <c r="P18" s="40" t="s">
        <v>140</v>
      </c>
      <c r="Q18" s="36"/>
    </row>
    <row r="19" spans="1:17" ht="15.75" x14ac:dyDescent="0.25">
      <c r="A19" s="35"/>
      <c r="B19" s="101"/>
      <c r="C19" s="101"/>
      <c r="D19" s="40" t="s">
        <v>141</v>
      </c>
      <c r="E19" s="40" t="s">
        <v>142</v>
      </c>
      <c r="F19" s="40" t="s">
        <v>143</v>
      </c>
      <c r="G19" s="41">
        <v>500</v>
      </c>
      <c r="H19" s="56">
        <v>44927</v>
      </c>
      <c r="I19" s="40" t="s">
        <v>144</v>
      </c>
      <c r="J19" s="40" t="s">
        <v>145</v>
      </c>
      <c r="K19" s="40" t="s">
        <v>146</v>
      </c>
      <c r="L19" s="40" t="s">
        <v>147</v>
      </c>
      <c r="M19" s="40" t="s">
        <v>148</v>
      </c>
      <c r="N19" s="40" t="s">
        <v>110</v>
      </c>
      <c r="O19" s="40" t="s">
        <v>149</v>
      </c>
      <c r="P19" s="40" t="s">
        <v>110</v>
      </c>
      <c r="Q19" s="36"/>
    </row>
    <row r="20" spans="1:17" ht="15.75" x14ac:dyDescent="0.25">
      <c r="A20" s="35"/>
      <c r="B20" s="101"/>
      <c r="C20" s="101"/>
      <c r="D20" s="40" t="s">
        <v>150</v>
      </c>
      <c r="E20" s="40" t="s">
        <v>151</v>
      </c>
      <c r="F20" s="40" t="s">
        <v>152</v>
      </c>
      <c r="G20" s="41">
        <v>100</v>
      </c>
      <c r="H20" s="56">
        <v>44927</v>
      </c>
      <c r="I20" s="40" t="s">
        <v>153</v>
      </c>
      <c r="J20" s="40" t="s">
        <v>154</v>
      </c>
      <c r="K20" s="40" t="s">
        <v>155</v>
      </c>
      <c r="L20" s="40" t="s">
        <v>156</v>
      </c>
      <c r="M20" s="40" t="s">
        <v>157</v>
      </c>
      <c r="N20" s="40" t="s">
        <v>158</v>
      </c>
      <c r="O20" s="40" t="s">
        <v>159</v>
      </c>
      <c r="P20" s="40" t="s">
        <v>110</v>
      </c>
      <c r="Q20" s="36"/>
    </row>
    <row r="21" spans="1:17" ht="15.75" x14ac:dyDescent="0.25">
      <c r="A21" s="35"/>
      <c r="B21" s="101"/>
      <c r="C21" s="101"/>
      <c r="D21" s="40" t="s">
        <v>160</v>
      </c>
      <c r="E21" s="40" t="s">
        <v>161</v>
      </c>
      <c r="F21" s="40" t="s">
        <v>162</v>
      </c>
      <c r="G21" s="41">
        <v>25</v>
      </c>
      <c r="H21" s="56">
        <v>44927</v>
      </c>
      <c r="I21" s="40" t="s">
        <v>163</v>
      </c>
      <c r="J21" s="40" t="s">
        <v>164</v>
      </c>
      <c r="K21" s="40" t="s">
        <v>165</v>
      </c>
      <c r="L21" s="40" t="s">
        <v>166</v>
      </c>
      <c r="M21" s="40" t="s">
        <v>167</v>
      </c>
      <c r="N21" s="40" t="s">
        <v>168</v>
      </c>
      <c r="O21" s="40" t="s">
        <v>169</v>
      </c>
      <c r="P21" s="40" t="s">
        <v>110</v>
      </c>
      <c r="Q21" s="36"/>
    </row>
    <row r="22" spans="1:17" ht="15.75" x14ac:dyDescent="0.25">
      <c r="A22" s="35"/>
      <c r="B22" s="101"/>
      <c r="C22" s="101"/>
      <c r="D22" s="40" t="s">
        <v>170</v>
      </c>
      <c r="E22" s="40" t="s">
        <v>171</v>
      </c>
      <c r="F22" s="40" t="s">
        <v>172</v>
      </c>
      <c r="G22" s="41">
        <v>500</v>
      </c>
      <c r="H22" s="56">
        <v>44927</v>
      </c>
      <c r="I22" s="40" t="s">
        <v>173</v>
      </c>
      <c r="J22" s="40" t="s">
        <v>174</v>
      </c>
      <c r="K22" s="40" t="s">
        <v>175</v>
      </c>
      <c r="L22" s="40" t="s">
        <v>176</v>
      </c>
      <c r="M22" s="40" t="s">
        <v>177</v>
      </c>
      <c r="N22" s="40" t="s">
        <v>178</v>
      </c>
      <c r="O22" s="40" t="s">
        <v>179</v>
      </c>
      <c r="P22" s="40" t="s">
        <v>140</v>
      </c>
      <c r="Q22" s="36"/>
    </row>
    <row r="23" spans="1:17" ht="15.75" x14ac:dyDescent="0.25">
      <c r="A23" s="35"/>
      <c r="B23" s="101"/>
      <c r="C23" s="101"/>
      <c r="D23" s="40" t="s">
        <v>180</v>
      </c>
      <c r="E23" s="40" t="s">
        <v>181</v>
      </c>
      <c r="F23" s="40" t="s">
        <v>182</v>
      </c>
      <c r="G23" s="41">
        <v>500</v>
      </c>
      <c r="H23" s="56">
        <v>44927</v>
      </c>
      <c r="I23" s="40" t="s">
        <v>183</v>
      </c>
      <c r="J23" s="40" t="s">
        <v>184</v>
      </c>
      <c r="K23" s="40" t="s">
        <v>185</v>
      </c>
      <c r="L23" s="40" t="s">
        <v>186</v>
      </c>
      <c r="M23" s="40" t="s">
        <v>187</v>
      </c>
      <c r="N23" s="40" t="s">
        <v>188</v>
      </c>
      <c r="O23" s="40" t="s">
        <v>189</v>
      </c>
      <c r="P23" s="40" t="s">
        <v>110</v>
      </c>
      <c r="Q23" s="36"/>
    </row>
    <row r="24" spans="1:17" ht="15.75" x14ac:dyDescent="0.25">
      <c r="A24" s="35"/>
      <c r="B24" s="101"/>
      <c r="C24" s="101"/>
      <c r="D24" s="40" t="s">
        <v>190</v>
      </c>
      <c r="E24" s="40" t="s">
        <v>191</v>
      </c>
      <c r="F24" s="40" t="s">
        <v>192</v>
      </c>
      <c r="G24" s="41">
        <v>500</v>
      </c>
      <c r="H24" s="56">
        <v>44927</v>
      </c>
      <c r="I24" s="40" t="s">
        <v>193</v>
      </c>
      <c r="J24" s="40" t="s">
        <v>194</v>
      </c>
      <c r="K24" s="40" t="s">
        <v>195</v>
      </c>
      <c r="L24" s="40" t="s">
        <v>196</v>
      </c>
      <c r="M24" s="40" t="s">
        <v>197</v>
      </c>
      <c r="N24" s="40" t="s">
        <v>198</v>
      </c>
      <c r="O24" s="40" t="s">
        <v>199</v>
      </c>
      <c r="P24" s="40" t="s">
        <v>140</v>
      </c>
      <c r="Q24" s="36"/>
    </row>
    <row r="25" spans="1:17" ht="15.75" x14ac:dyDescent="0.25">
      <c r="A25" s="35"/>
      <c r="B25" s="101"/>
      <c r="C25" s="101"/>
      <c r="D25" s="40" t="s">
        <v>200</v>
      </c>
      <c r="E25" s="40" t="s">
        <v>201</v>
      </c>
      <c r="F25" s="40" t="s">
        <v>202</v>
      </c>
      <c r="G25" s="41">
        <v>200</v>
      </c>
      <c r="H25" s="56">
        <v>44927</v>
      </c>
      <c r="I25" s="40" t="s">
        <v>144</v>
      </c>
      <c r="J25" s="40" t="s">
        <v>145</v>
      </c>
      <c r="K25" s="40" t="s">
        <v>146</v>
      </c>
      <c r="L25" s="40" t="s">
        <v>147</v>
      </c>
      <c r="M25" s="40" t="s">
        <v>203</v>
      </c>
      <c r="N25" s="40" t="s">
        <v>204</v>
      </c>
      <c r="O25" s="40" t="s">
        <v>205</v>
      </c>
      <c r="P25" s="40" t="s">
        <v>110</v>
      </c>
      <c r="Q25" s="36"/>
    </row>
    <row r="26" spans="1:17" ht="15.75" x14ac:dyDescent="0.25">
      <c r="A26" s="35"/>
      <c r="B26" s="101"/>
      <c r="C26" s="101"/>
      <c r="D26" s="40" t="s">
        <v>206</v>
      </c>
      <c r="E26" s="40" t="s">
        <v>207</v>
      </c>
      <c r="F26" s="40" t="s">
        <v>208</v>
      </c>
      <c r="G26" s="41">
        <v>1000</v>
      </c>
      <c r="H26" s="56">
        <v>44927</v>
      </c>
      <c r="I26" s="40" t="s">
        <v>209</v>
      </c>
      <c r="J26" s="40" t="s">
        <v>210</v>
      </c>
      <c r="K26" s="40" t="s">
        <v>211</v>
      </c>
      <c r="L26" s="40" t="s">
        <v>212</v>
      </c>
      <c r="M26" s="40" t="s">
        <v>213</v>
      </c>
      <c r="N26" s="40" t="s">
        <v>214</v>
      </c>
      <c r="O26" s="40" t="s">
        <v>215</v>
      </c>
      <c r="P26" s="40" t="s">
        <v>110</v>
      </c>
      <c r="Q26" s="36"/>
    </row>
    <row r="27" spans="1:17" ht="15.75" x14ac:dyDescent="0.25">
      <c r="A27" s="35"/>
      <c r="B27" s="101"/>
      <c r="C27" s="101"/>
      <c r="D27" s="40" t="s">
        <v>216</v>
      </c>
      <c r="E27" s="40" t="s">
        <v>217</v>
      </c>
      <c r="F27" s="40" t="s">
        <v>218</v>
      </c>
      <c r="G27" s="41">
        <v>500</v>
      </c>
      <c r="H27" s="56">
        <v>44927</v>
      </c>
      <c r="I27" s="40" t="s">
        <v>219</v>
      </c>
      <c r="J27" s="40" t="s">
        <v>220</v>
      </c>
      <c r="K27" s="40" t="s">
        <v>221</v>
      </c>
      <c r="L27" s="40" t="s">
        <v>222</v>
      </c>
      <c r="M27" s="40" t="s">
        <v>223</v>
      </c>
      <c r="N27" s="40" t="s">
        <v>224</v>
      </c>
      <c r="O27" s="40" t="s">
        <v>225</v>
      </c>
      <c r="P27" s="40" t="s">
        <v>110</v>
      </c>
      <c r="Q27" s="36"/>
    </row>
    <row r="28" spans="1:17" ht="15.75" x14ac:dyDescent="0.25">
      <c r="A28" s="35"/>
      <c r="B28" s="101"/>
      <c r="C28" s="101"/>
      <c r="D28" s="40" t="s">
        <v>226</v>
      </c>
      <c r="E28" s="40" t="s">
        <v>227</v>
      </c>
      <c r="F28" s="40" t="s">
        <v>172</v>
      </c>
      <c r="G28" s="41">
        <v>250</v>
      </c>
      <c r="H28" s="56">
        <v>44927</v>
      </c>
      <c r="I28" s="40" t="s">
        <v>228</v>
      </c>
      <c r="J28" s="40" t="s">
        <v>194</v>
      </c>
      <c r="K28" s="40" t="s">
        <v>195</v>
      </c>
      <c r="L28" s="40" t="s">
        <v>229</v>
      </c>
      <c r="M28" s="40" t="s">
        <v>230</v>
      </c>
      <c r="N28" s="40" t="s">
        <v>231</v>
      </c>
      <c r="O28" s="40" t="s">
        <v>232</v>
      </c>
      <c r="P28" s="40" t="s">
        <v>110</v>
      </c>
      <c r="Q28" s="36"/>
    </row>
    <row r="29" spans="1:17" ht="15.75" x14ac:dyDescent="0.25">
      <c r="A29" s="35"/>
      <c r="B29" s="101"/>
      <c r="C29" s="101"/>
      <c r="D29" s="40" t="s">
        <v>233</v>
      </c>
      <c r="E29" s="40" t="s">
        <v>234</v>
      </c>
      <c r="F29" s="40" t="s">
        <v>235</v>
      </c>
      <c r="G29" s="41">
        <v>20</v>
      </c>
      <c r="H29" s="40" t="s">
        <v>236</v>
      </c>
      <c r="I29" s="40" t="s">
        <v>237</v>
      </c>
      <c r="J29" s="40" t="s">
        <v>238</v>
      </c>
      <c r="K29" s="40" t="s">
        <v>239</v>
      </c>
      <c r="L29" s="40" t="s">
        <v>240</v>
      </c>
      <c r="M29" s="40" t="s">
        <v>241</v>
      </c>
      <c r="N29" s="40" t="s">
        <v>110</v>
      </c>
      <c r="O29" s="40" t="s">
        <v>242</v>
      </c>
      <c r="P29" s="40" t="s">
        <v>110</v>
      </c>
      <c r="Q29" s="36"/>
    </row>
    <row r="30" spans="1:17" ht="15.75" x14ac:dyDescent="0.25">
      <c r="A30" s="35"/>
      <c r="B30" s="101"/>
      <c r="C30" s="101"/>
      <c r="D30" s="40" t="s">
        <v>233</v>
      </c>
      <c r="E30" s="40" t="s">
        <v>234</v>
      </c>
      <c r="F30" s="40" t="s">
        <v>235</v>
      </c>
      <c r="G30" s="41">
        <v>10</v>
      </c>
      <c r="H30" s="40" t="s">
        <v>236</v>
      </c>
      <c r="I30" s="40" t="s">
        <v>237</v>
      </c>
      <c r="J30" s="40" t="s">
        <v>238</v>
      </c>
      <c r="K30" s="40" t="s">
        <v>239</v>
      </c>
      <c r="L30" s="40" t="s">
        <v>240</v>
      </c>
      <c r="M30" s="40" t="s">
        <v>243</v>
      </c>
      <c r="N30" s="40" t="s">
        <v>110</v>
      </c>
      <c r="O30" s="40" t="s">
        <v>242</v>
      </c>
      <c r="P30" s="40" t="s">
        <v>110</v>
      </c>
      <c r="Q30" s="36"/>
    </row>
    <row r="31" spans="1:17" ht="15.75" x14ac:dyDescent="0.25">
      <c r="A31" s="35"/>
      <c r="B31" s="101"/>
      <c r="C31" s="101"/>
      <c r="D31" s="40" t="s">
        <v>244</v>
      </c>
      <c r="E31" s="40" t="s">
        <v>245</v>
      </c>
      <c r="F31" s="40" t="s">
        <v>218</v>
      </c>
      <c r="G31" s="41">
        <v>100</v>
      </c>
      <c r="H31" s="40" t="s">
        <v>246</v>
      </c>
      <c r="I31" s="40" t="s">
        <v>247</v>
      </c>
      <c r="J31" s="40" t="s">
        <v>248</v>
      </c>
      <c r="K31" s="40" t="s">
        <v>249</v>
      </c>
      <c r="L31" s="40" t="s">
        <v>250</v>
      </c>
      <c r="M31" s="40" t="s">
        <v>251</v>
      </c>
      <c r="N31" s="40" t="s">
        <v>252</v>
      </c>
      <c r="O31" s="40" t="s">
        <v>253</v>
      </c>
      <c r="P31" s="40" t="s">
        <v>110</v>
      </c>
      <c r="Q31" s="36"/>
    </row>
    <row r="32" spans="1:17" ht="15.75" x14ac:dyDescent="0.25">
      <c r="A32" s="35"/>
      <c r="B32" s="101"/>
      <c r="C32" s="101"/>
      <c r="D32" s="40" t="s">
        <v>254</v>
      </c>
      <c r="E32" s="40" t="s">
        <v>255</v>
      </c>
      <c r="F32" s="40" t="s">
        <v>256</v>
      </c>
      <c r="G32" s="41">
        <v>25</v>
      </c>
      <c r="H32" s="40" t="s">
        <v>257</v>
      </c>
      <c r="I32" s="40" t="s">
        <v>258</v>
      </c>
      <c r="J32" s="40" t="s">
        <v>259</v>
      </c>
      <c r="K32" s="40" t="s">
        <v>175</v>
      </c>
      <c r="L32" s="40" t="s">
        <v>260</v>
      </c>
      <c r="M32" s="40" t="s">
        <v>261</v>
      </c>
      <c r="N32" s="40" t="s">
        <v>262</v>
      </c>
      <c r="O32" s="40" t="s">
        <v>263</v>
      </c>
      <c r="P32" s="40" t="s">
        <v>110</v>
      </c>
      <c r="Q32" s="36"/>
    </row>
    <row r="33" spans="1:17" ht="15.75" x14ac:dyDescent="0.25">
      <c r="A33" s="35"/>
      <c r="B33" s="101"/>
      <c r="C33" s="101"/>
      <c r="D33" s="40" t="s">
        <v>264</v>
      </c>
      <c r="E33" s="40" t="s">
        <v>265</v>
      </c>
      <c r="F33" s="40" t="s">
        <v>266</v>
      </c>
      <c r="G33" s="41">
        <v>100</v>
      </c>
      <c r="H33" s="40" t="s">
        <v>267</v>
      </c>
      <c r="I33" s="40" t="s">
        <v>268</v>
      </c>
      <c r="J33" s="40" t="s">
        <v>269</v>
      </c>
      <c r="K33" s="40" t="s">
        <v>146</v>
      </c>
      <c r="L33" s="40" t="s">
        <v>270</v>
      </c>
      <c r="M33" s="40" t="s">
        <v>271</v>
      </c>
      <c r="N33" s="40" t="s">
        <v>272</v>
      </c>
      <c r="O33" s="40" t="s">
        <v>273</v>
      </c>
      <c r="P33" s="40" t="s">
        <v>110</v>
      </c>
      <c r="Q33" s="36"/>
    </row>
    <row r="34" spans="1:17" ht="15.75" x14ac:dyDescent="0.25">
      <c r="A34" s="35"/>
      <c r="B34" s="101"/>
      <c r="C34" s="101"/>
      <c r="D34" s="40" t="s">
        <v>274</v>
      </c>
      <c r="E34" s="40" t="s">
        <v>275</v>
      </c>
      <c r="F34" s="40" t="s">
        <v>276</v>
      </c>
      <c r="G34" s="41">
        <v>100</v>
      </c>
      <c r="H34" s="40" t="s">
        <v>267</v>
      </c>
      <c r="I34" s="40" t="s">
        <v>277</v>
      </c>
      <c r="J34" s="40" t="s">
        <v>278</v>
      </c>
      <c r="K34" s="40" t="s">
        <v>279</v>
      </c>
      <c r="L34" s="40" t="s">
        <v>280</v>
      </c>
      <c r="M34" s="40" t="s">
        <v>281</v>
      </c>
      <c r="N34" s="40" t="s">
        <v>282</v>
      </c>
      <c r="O34" s="40" t="s">
        <v>283</v>
      </c>
      <c r="P34" s="40" t="s">
        <v>110</v>
      </c>
      <c r="Q34" s="36"/>
    </row>
    <row r="35" spans="1:17" ht="15.75" x14ac:dyDescent="0.25">
      <c r="A35" s="35"/>
      <c r="B35" s="101"/>
      <c r="C35" s="101"/>
      <c r="D35" s="40" t="s">
        <v>284</v>
      </c>
      <c r="E35" s="40" t="s">
        <v>285</v>
      </c>
      <c r="F35" s="40" t="s">
        <v>286</v>
      </c>
      <c r="G35" s="41">
        <v>10</v>
      </c>
      <c r="H35" s="40" t="s">
        <v>287</v>
      </c>
      <c r="I35" s="40" t="s">
        <v>110</v>
      </c>
      <c r="J35" s="40" t="s">
        <v>110</v>
      </c>
      <c r="K35" s="40" t="s">
        <v>110</v>
      </c>
      <c r="L35" s="40" t="s">
        <v>110</v>
      </c>
      <c r="M35" s="40" t="s">
        <v>288</v>
      </c>
      <c r="N35" s="40" t="s">
        <v>289</v>
      </c>
      <c r="O35" s="40" t="s">
        <v>290</v>
      </c>
      <c r="P35" s="40" t="s">
        <v>110</v>
      </c>
      <c r="Q35" s="36"/>
    </row>
    <row r="36" spans="1:17" ht="15.75" x14ac:dyDescent="0.25">
      <c r="A36" s="35"/>
      <c r="B36" s="101"/>
      <c r="C36" s="101"/>
      <c r="D36" s="40" t="s">
        <v>291</v>
      </c>
      <c r="E36" s="40" t="s">
        <v>292</v>
      </c>
      <c r="F36" s="40" t="s">
        <v>293</v>
      </c>
      <c r="G36" s="41">
        <v>3000</v>
      </c>
      <c r="H36" s="40" t="s">
        <v>294</v>
      </c>
      <c r="I36" s="40" t="s">
        <v>295</v>
      </c>
      <c r="J36" s="40" t="s">
        <v>296</v>
      </c>
      <c r="K36" s="40" t="s">
        <v>297</v>
      </c>
      <c r="L36" s="40" t="s">
        <v>298</v>
      </c>
      <c r="M36" s="40" t="s">
        <v>299</v>
      </c>
      <c r="N36" s="40" t="s">
        <v>300</v>
      </c>
      <c r="O36" s="40" t="s">
        <v>301</v>
      </c>
      <c r="P36" s="40" t="s">
        <v>110</v>
      </c>
      <c r="Q36" s="36"/>
    </row>
    <row r="37" spans="1:17" ht="15.75" x14ac:dyDescent="0.25">
      <c r="A37" s="35"/>
      <c r="B37" s="101"/>
      <c r="C37" s="101"/>
      <c r="D37" s="40" t="s">
        <v>302</v>
      </c>
      <c r="E37" s="40" t="s">
        <v>303</v>
      </c>
      <c r="F37" s="40" t="s">
        <v>304</v>
      </c>
      <c r="G37" s="41">
        <v>5000</v>
      </c>
      <c r="H37" s="40" t="s">
        <v>305</v>
      </c>
      <c r="I37" s="40" t="s">
        <v>306</v>
      </c>
      <c r="J37" s="40" t="s">
        <v>307</v>
      </c>
      <c r="K37" s="40" t="s">
        <v>308</v>
      </c>
      <c r="L37" s="40" t="s">
        <v>309</v>
      </c>
      <c r="M37" s="40" t="s">
        <v>310</v>
      </c>
      <c r="N37" s="40" t="s">
        <v>311</v>
      </c>
      <c r="O37" s="40" t="s">
        <v>312</v>
      </c>
      <c r="P37" s="40" t="s">
        <v>110</v>
      </c>
      <c r="Q37" s="36"/>
    </row>
    <row r="38" spans="1:17" ht="15.75" x14ac:dyDescent="0.25">
      <c r="A38" s="35"/>
      <c r="B38" s="101"/>
      <c r="C38" s="101"/>
      <c r="D38" s="40" t="s">
        <v>313</v>
      </c>
      <c r="E38" s="40" t="s">
        <v>314</v>
      </c>
      <c r="F38" s="40" t="s">
        <v>172</v>
      </c>
      <c r="G38" s="41">
        <v>100</v>
      </c>
      <c r="H38" s="40" t="s">
        <v>305</v>
      </c>
      <c r="I38" s="40" t="s">
        <v>315</v>
      </c>
      <c r="J38" s="40" t="s">
        <v>316</v>
      </c>
      <c r="K38" s="40" t="s">
        <v>297</v>
      </c>
      <c r="L38" s="40" t="s">
        <v>317</v>
      </c>
      <c r="M38" s="40" t="s">
        <v>318</v>
      </c>
      <c r="N38" s="40" t="s">
        <v>110</v>
      </c>
      <c r="O38" s="40" t="s">
        <v>319</v>
      </c>
      <c r="P38" s="40" t="s">
        <v>110</v>
      </c>
      <c r="Q38" s="36"/>
    </row>
    <row r="39" spans="1:17" ht="15.75" x14ac:dyDescent="0.25">
      <c r="A39" s="35"/>
      <c r="B39" s="101"/>
      <c r="C39" s="101"/>
      <c r="D39" s="40" t="s">
        <v>320</v>
      </c>
      <c r="E39" s="40" t="s">
        <v>321</v>
      </c>
      <c r="F39" s="40" t="s">
        <v>322</v>
      </c>
      <c r="G39" s="41">
        <v>5000</v>
      </c>
      <c r="H39" s="40" t="s">
        <v>323</v>
      </c>
      <c r="I39" s="40" t="s">
        <v>324</v>
      </c>
      <c r="J39" s="40" t="s">
        <v>325</v>
      </c>
      <c r="K39" s="40" t="s">
        <v>135</v>
      </c>
      <c r="L39" s="40" t="s">
        <v>326</v>
      </c>
      <c r="M39" s="40" t="s">
        <v>327</v>
      </c>
      <c r="N39" s="40" t="s">
        <v>328</v>
      </c>
      <c r="O39" s="40" t="s">
        <v>329</v>
      </c>
      <c r="P39" s="40" t="s">
        <v>110</v>
      </c>
      <c r="Q39" s="36"/>
    </row>
    <row r="40" spans="1:17" ht="15.75" x14ac:dyDescent="0.25">
      <c r="A40" s="35"/>
      <c r="B40" s="101"/>
      <c r="C40" s="101"/>
      <c r="D40" s="40" t="s">
        <v>330</v>
      </c>
      <c r="E40" s="40" t="s">
        <v>331</v>
      </c>
      <c r="F40" s="40" t="s">
        <v>332</v>
      </c>
      <c r="G40" s="41">
        <v>50</v>
      </c>
      <c r="H40" s="40" t="s">
        <v>333</v>
      </c>
      <c r="I40" s="40" t="s">
        <v>334</v>
      </c>
      <c r="J40" s="40" t="s">
        <v>335</v>
      </c>
      <c r="K40" s="40" t="s">
        <v>336</v>
      </c>
      <c r="L40" s="40" t="s">
        <v>337</v>
      </c>
      <c r="M40" s="40" t="s">
        <v>338</v>
      </c>
      <c r="N40" s="40" t="s">
        <v>339</v>
      </c>
      <c r="O40" s="40" t="s">
        <v>340</v>
      </c>
      <c r="P40" s="40" t="s">
        <v>110</v>
      </c>
      <c r="Q40" s="36"/>
    </row>
    <row r="41" spans="1:17" ht="15.75" x14ac:dyDescent="0.25">
      <c r="A41" s="35"/>
      <c r="B41" s="101"/>
      <c r="C41" s="101"/>
      <c r="D41" s="40" t="s">
        <v>341</v>
      </c>
      <c r="E41" s="40" t="s">
        <v>342</v>
      </c>
      <c r="F41" s="40" t="s">
        <v>343</v>
      </c>
      <c r="G41" s="41">
        <v>1</v>
      </c>
      <c r="H41" s="40" t="s">
        <v>344</v>
      </c>
      <c r="I41" s="40" t="s">
        <v>345</v>
      </c>
      <c r="J41" s="40" t="s">
        <v>346</v>
      </c>
      <c r="K41" s="40" t="s">
        <v>279</v>
      </c>
      <c r="L41" s="40" t="s">
        <v>347</v>
      </c>
      <c r="M41" s="40" t="s">
        <v>348</v>
      </c>
      <c r="N41" s="40" t="s">
        <v>349</v>
      </c>
      <c r="O41" s="40" t="s">
        <v>350</v>
      </c>
      <c r="P41" s="40" t="s">
        <v>110</v>
      </c>
      <c r="Q41" s="36"/>
    </row>
    <row r="42" spans="1:17" ht="15.75" x14ac:dyDescent="0.25">
      <c r="A42" s="35"/>
      <c r="B42" s="101"/>
      <c r="C42" s="101"/>
      <c r="D42" s="40" t="s">
        <v>351</v>
      </c>
      <c r="E42" s="40" t="s">
        <v>352</v>
      </c>
      <c r="F42" s="40" t="s">
        <v>353</v>
      </c>
      <c r="G42" s="41">
        <v>10</v>
      </c>
      <c r="H42" s="40" t="s">
        <v>344</v>
      </c>
      <c r="I42" s="40" t="s">
        <v>354</v>
      </c>
      <c r="J42" s="40" t="s">
        <v>355</v>
      </c>
      <c r="K42" s="40" t="s">
        <v>195</v>
      </c>
      <c r="L42" s="40" t="s">
        <v>356</v>
      </c>
      <c r="M42" s="40" t="s">
        <v>357</v>
      </c>
      <c r="N42" s="40" t="s">
        <v>358</v>
      </c>
      <c r="O42" s="40" t="s">
        <v>359</v>
      </c>
      <c r="P42" s="40" t="s">
        <v>110</v>
      </c>
      <c r="Q42" s="36"/>
    </row>
    <row r="43" spans="1:17" ht="15.75" x14ac:dyDescent="0.25">
      <c r="A43" s="35"/>
      <c r="B43" s="101"/>
      <c r="C43" s="101"/>
      <c r="D43" s="40" t="s">
        <v>360</v>
      </c>
      <c r="E43" s="40" t="s">
        <v>361</v>
      </c>
      <c r="F43" s="40" t="s">
        <v>362</v>
      </c>
      <c r="G43" s="41">
        <v>200</v>
      </c>
      <c r="H43" s="40" t="s">
        <v>344</v>
      </c>
      <c r="I43" s="40" t="s">
        <v>363</v>
      </c>
      <c r="J43" s="40" t="s">
        <v>364</v>
      </c>
      <c r="K43" s="40" t="s">
        <v>297</v>
      </c>
      <c r="L43" s="40" t="s">
        <v>365</v>
      </c>
      <c r="M43" s="40" t="s">
        <v>366</v>
      </c>
      <c r="N43" s="40" t="s">
        <v>367</v>
      </c>
      <c r="O43" s="40" t="s">
        <v>368</v>
      </c>
      <c r="P43" s="40" t="s">
        <v>110</v>
      </c>
      <c r="Q43" s="36"/>
    </row>
    <row r="44" spans="1:17" ht="15.75" x14ac:dyDescent="0.25">
      <c r="A44" s="35"/>
      <c r="B44" s="101"/>
      <c r="C44" s="101"/>
      <c r="D44" s="40" t="s">
        <v>369</v>
      </c>
      <c r="E44" s="40" t="s">
        <v>370</v>
      </c>
      <c r="F44" s="40" t="s">
        <v>371</v>
      </c>
      <c r="G44" s="41">
        <v>5000</v>
      </c>
      <c r="H44" s="40" t="s">
        <v>344</v>
      </c>
      <c r="I44" s="40" t="s">
        <v>372</v>
      </c>
      <c r="J44" s="40" t="s">
        <v>373</v>
      </c>
      <c r="K44" s="40" t="s">
        <v>374</v>
      </c>
      <c r="L44" s="40" t="s">
        <v>375</v>
      </c>
      <c r="M44" s="40" t="s">
        <v>376</v>
      </c>
      <c r="N44" s="40" t="s">
        <v>110</v>
      </c>
      <c r="O44" s="40" t="s">
        <v>377</v>
      </c>
      <c r="P44" s="40" t="s">
        <v>110</v>
      </c>
      <c r="Q44" s="36"/>
    </row>
    <row r="45" spans="1:17" ht="15.75" x14ac:dyDescent="0.25">
      <c r="A45" s="35"/>
      <c r="B45" s="101"/>
      <c r="C45" s="101"/>
      <c r="D45" s="40" t="s">
        <v>378</v>
      </c>
      <c r="E45" s="40" t="s">
        <v>379</v>
      </c>
      <c r="F45" s="40" t="s">
        <v>192</v>
      </c>
      <c r="G45" s="41">
        <v>5000</v>
      </c>
      <c r="H45" s="40" t="s">
        <v>380</v>
      </c>
      <c r="I45" s="40" t="s">
        <v>381</v>
      </c>
      <c r="J45" s="40" t="s">
        <v>382</v>
      </c>
      <c r="K45" s="40" t="s">
        <v>146</v>
      </c>
      <c r="L45" s="40" t="s">
        <v>383</v>
      </c>
      <c r="M45" s="40" t="s">
        <v>384</v>
      </c>
      <c r="N45" s="40" t="s">
        <v>385</v>
      </c>
      <c r="O45" s="40" t="s">
        <v>386</v>
      </c>
      <c r="P45" s="40" t="s">
        <v>110</v>
      </c>
      <c r="Q45" s="36"/>
    </row>
    <row r="46" spans="1:17" ht="15.75" x14ac:dyDescent="0.25">
      <c r="A46" s="35"/>
      <c r="B46" s="101"/>
      <c r="C46" s="101"/>
      <c r="D46" s="40" t="s">
        <v>387</v>
      </c>
      <c r="E46" s="40" t="s">
        <v>388</v>
      </c>
      <c r="F46" s="40" t="s">
        <v>389</v>
      </c>
      <c r="G46" s="41">
        <v>100</v>
      </c>
      <c r="H46" s="40" t="s">
        <v>380</v>
      </c>
      <c r="I46" s="40" t="s">
        <v>390</v>
      </c>
      <c r="J46" s="40" t="s">
        <v>391</v>
      </c>
      <c r="K46" s="40" t="s">
        <v>392</v>
      </c>
      <c r="L46" s="40" t="s">
        <v>393</v>
      </c>
      <c r="M46" s="40" t="s">
        <v>394</v>
      </c>
      <c r="N46" s="40" t="s">
        <v>395</v>
      </c>
      <c r="O46" s="40" t="s">
        <v>396</v>
      </c>
      <c r="P46" s="40" t="s">
        <v>110</v>
      </c>
      <c r="Q46" s="36"/>
    </row>
    <row r="47" spans="1:17" ht="15.75" x14ac:dyDescent="0.25">
      <c r="A47" s="35"/>
      <c r="B47" s="101"/>
      <c r="C47" s="101"/>
      <c r="D47" s="40" t="s">
        <v>397</v>
      </c>
      <c r="E47" s="40" t="s">
        <v>398</v>
      </c>
      <c r="F47" s="40" t="s">
        <v>399</v>
      </c>
      <c r="G47" s="41">
        <v>1000</v>
      </c>
      <c r="H47" s="40" t="s">
        <v>380</v>
      </c>
      <c r="I47" s="40" t="s">
        <v>400</v>
      </c>
      <c r="J47" s="40" t="s">
        <v>401</v>
      </c>
      <c r="K47" s="40" t="s">
        <v>239</v>
      </c>
      <c r="L47" s="40" t="s">
        <v>402</v>
      </c>
      <c r="M47" s="40" t="s">
        <v>403</v>
      </c>
      <c r="N47" s="40" t="s">
        <v>404</v>
      </c>
      <c r="O47" s="40" t="s">
        <v>405</v>
      </c>
      <c r="P47" s="40" t="s">
        <v>110</v>
      </c>
      <c r="Q47" s="36"/>
    </row>
    <row r="48" spans="1:17" ht="15.75" x14ac:dyDescent="0.25">
      <c r="A48" s="35"/>
      <c r="B48" s="101"/>
      <c r="C48" s="101"/>
      <c r="D48" s="40" t="s">
        <v>406</v>
      </c>
      <c r="E48" s="40" t="s">
        <v>407</v>
      </c>
      <c r="F48" s="40" t="s">
        <v>408</v>
      </c>
      <c r="G48" s="41">
        <v>5000</v>
      </c>
      <c r="H48" s="40" t="s">
        <v>380</v>
      </c>
      <c r="I48" s="40" t="s">
        <v>110</v>
      </c>
      <c r="J48" s="40" t="s">
        <v>110</v>
      </c>
      <c r="K48" s="40" t="s">
        <v>110</v>
      </c>
      <c r="L48" s="40" t="s">
        <v>110</v>
      </c>
      <c r="M48" s="40" t="s">
        <v>409</v>
      </c>
      <c r="N48" s="40" t="s">
        <v>410</v>
      </c>
      <c r="O48" s="40" t="s">
        <v>411</v>
      </c>
      <c r="P48" s="40" t="s">
        <v>110</v>
      </c>
      <c r="Q48" s="36"/>
    </row>
    <row r="49" spans="1:17" ht="15.75" x14ac:dyDescent="0.25">
      <c r="A49" s="35"/>
      <c r="B49" s="101"/>
      <c r="C49" s="101"/>
      <c r="D49" s="40" t="s">
        <v>109</v>
      </c>
      <c r="E49" s="40" t="s">
        <v>109</v>
      </c>
      <c r="F49" s="40" t="s">
        <v>110</v>
      </c>
      <c r="G49" s="41">
        <v>50</v>
      </c>
      <c r="H49" s="40" t="s">
        <v>412</v>
      </c>
      <c r="I49" s="40" t="s">
        <v>110</v>
      </c>
      <c r="J49" s="40" t="s">
        <v>110</v>
      </c>
      <c r="K49" s="40" t="s">
        <v>110</v>
      </c>
      <c r="L49" s="40" t="s">
        <v>110</v>
      </c>
      <c r="M49" s="40" t="s">
        <v>413</v>
      </c>
      <c r="N49" s="40" t="s">
        <v>110</v>
      </c>
      <c r="O49" s="40" t="s">
        <v>110</v>
      </c>
      <c r="P49" s="40" t="s">
        <v>110</v>
      </c>
      <c r="Q49" s="36"/>
    </row>
    <row r="50" spans="1:17" ht="15.75" x14ac:dyDescent="0.25">
      <c r="A50" s="35"/>
      <c r="B50" s="101"/>
      <c r="C50" s="101"/>
      <c r="D50" s="40" t="s">
        <v>414</v>
      </c>
      <c r="E50" s="40" t="s">
        <v>415</v>
      </c>
      <c r="F50" s="40" t="s">
        <v>416</v>
      </c>
      <c r="G50" s="41">
        <v>5000</v>
      </c>
      <c r="H50" s="40" t="s">
        <v>417</v>
      </c>
      <c r="I50" s="40" t="s">
        <v>110</v>
      </c>
      <c r="J50" s="40" t="s">
        <v>110</v>
      </c>
      <c r="K50" s="40" t="s">
        <v>110</v>
      </c>
      <c r="L50" s="40" t="s">
        <v>110</v>
      </c>
      <c r="M50" s="40" t="s">
        <v>418</v>
      </c>
      <c r="N50" s="40" t="s">
        <v>419</v>
      </c>
      <c r="O50" s="40" t="s">
        <v>420</v>
      </c>
      <c r="P50" s="40" t="s">
        <v>110</v>
      </c>
      <c r="Q50" s="36"/>
    </row>
    <row r="51" spans="1:17" ht="15.75" x14ac:dyDescent="0.25">
      <c r="A51" s="35"/>
      <c r="B51" s="101"/>
      <c r="C51" s="101"/>
      <c r="D51" s="40" t="s">
        <v>421</v>
      </c>
      <c r="E51" s="40" t="s">
        <v>422</v>
      </c>
      <c r="F51" s="40" t="s">
        <v>423</v>
      </c>
      <c r="G51" s="41">
        <v>208.33</v>
      </c>
      <c r="H51" s="40" t="s">
        <v>424</v>
      </c>
      <c r="I51" s="40" t="s">
        <v>425</v>
      </c>
      <c r="J51" s="40" t="s">
        <v>426</v>
      </c>
      <c r="K51" s="40" t="s">
        <v>135</v>
      </c>
      <c r="L51" s="40" t="s">
        <v>427</v>
      </c>
      <c r="M51" s="40" t="s">
        <v>428</v>
      </c>
      <c r="N51" s="40" t="s">
        <v>429</v>
      </c>
      <c r="O51" s="40" t="s">
        <v>430</v>
      </c>
      <c r="P51" s="40" t="s">
        <v>110</v>
      </c>
      <c r="Q51" s="36"/>
    </row>
    <row r="52" spans="1:17" ht="15.75" x14ac:dyDescent="0.25">
      <c r="A52" s="35"/>
      <c r="B52" s="101"/>
      <c r="C52" s="101"/>
      <c r="D52" s="40" t="s">
        <v>431</v>
      </c>
      <c r="E52" s="40" t="s">
        <v>432</v>
      </c>
      <c r="F52" s="40" t="s">
        <v>433</v>
      </c>
      <c r="G52" s="41">
        <v>3000</v>
      </c>
      <c r="H52" s="40" t="s">
        <v>434</v>
      </c>
      <c r="I52" s="40" t="s">
        <v>435</v>
      </c>
      <c r="J52" s="40" t="s">
        <v>436</v>
      </c>
      <c r="K52" s="40" t="s">
        <v>185</v>
      </c>
      <c r="L52" s="40" t="s">
        <v>437</v>
      </c>
      <c r="M52" s="40" t="s">
        <v>438</v>
      </c>
      <c r="N52" s="40" t="s">
        <v>439</v>
      </c>
      <c r="O52" s="40" t="s">
        <v>440</v>
      </c>
      <c r="P52" s="40" t="s">
        <v>110</v>
      </c>
      <c r="Q52" s="36"/>
    </row>
    <row r="53" spans="1:17" ht="15.75" x14ac:dyDescent="0.25">
      <c r="A53" s="35"/>
      <c r="B53" s="101"/>
      <c r="C53" s="101"/>
      <c r="D53" s="40" t="s">
        <v>441</v>
      </c>
      <c r="E53" s="40" t="s">
        <v>442</v>
      </c>
      <c r="F53" s="40" t="s">
        <v>443</v>
      </c>
      <c r="G53" s="41">
        <v>5000</v>
      </c>
      <c r="H53" s="40" t="s">
        <v>444</v>
      </c>
      <c r="I53" s="40" t="s">
        <v>445</v>
      </c>
      <c r="J53" s="40" t="s">
        <v>446</v>
      </c>
      <c r="K53" s="40" t="s">
        <v>447</v>
      </c>
      <c r="L53" s="40" t="s">
        <v>448</v>
      </c>
      <c r="M53" s="40" t="s">
        <v>449</v>
      </c>
      <c r="N53" s="40" t="s">
        <v>450</v>
      </c>
      <c r="O53" s="40" t="s">
        <v>451</v>
      </c>
      <c r="P53" s="40" t="s">
        <v>110</v>
      </c>
      <c r="Q53" s="36"/>
    </row>
    <row r="54" spans="1:17" ht="15.75" x14ac:dyDescent="0.25">
      <c r="A54" s="35"/>
      <c r="B54" s="101"/>
      <c r="C54" s="101"/>
      <c r="D54" s="40" t="s">
        <v>421</v>
      </c>
      <c r="E54" s="40" t="s">
        <v>422</v>
      </c>
      <c r="F54" s="40" t="s">
        <v>423</v>
      </c>
      <c r="G54" s="41">
        <v>208.33</v>
      </c>
      <c r="H54" s="40" t="s">
        <v>452</v>
      </c>
      <c r="I54" s="40" t="s">
        <v>425</v>
      </c>
      <c r="J54" s="40" t="s">
        <v>426</v>
      </c>
      <c r="K54" s="40" t="s">
        <v>135</v>
      </c>
      <c r="L54" s="40" t="s">
        <v>427</v>
      </c>
      <c r="M54" s="40" t="s">
        <v>453</v>
      </c>
      <c r="N54" s="40" t="s">
        <v>429</v>
      </c>
      <c r="O54" s="40" t="s">
        <v>430</v>
      </c>
      <c r="P54" s="40" t="s">
        <v>110</v>
      </c>
      <c r="Q54" s="36"/>
    </row>
    <row r="55" spans="1:17" ht="15.75" x14ac:dyDescent="0.25">
      <c r="A55" s="35"/>
      <c r="B55" s="101"/>
      <c r="C55" s="101"/>
      <c r="D55" s="40" t="s">
        <v>454</v>
      </c>
      <c r="E55" s="40" t="s">
        <v>455</v>
      </c>
      <c r="F55" s="40" t="s">
        <v>218</v>
      </c>
      <c r="G55" s="41">
        <v>100</v>
      </c>
      <c r="H55" s="40" t="s">
        <v>452</v>
      </c>
      <c r="I55" s="40" t="s">
        <v>456</v>
      </c>
      <c r="J55" s="40" t="s">
        <v>457</v>
      </c>
      <c r="K55" s="40" t="s">
        <v>175</v>
      </c>
      <c r="L55" s="40" t="s">
        <v>458</v>
      </c>
      <c r="M55" s="40" t="s">
        <v>459</v>
      </c>
      <c r="N55" s="40" t="s">
        <v>110</v>
      </c>
      <c r="O55" s="40" t="s">
        <v>460</v>
      </c>
      <c r="P55" s="40" t="s">
        <v>140</v>
      </c>
      <c r="Q55" s="36"/>
    </row>
    <row r="56" spans="1:17" ht="15.75" x14ac:dyDescent="0.25">
      <c r="A56" s="35"/>
      <c r="B56" s="101"/>
      <c r="C56" s="101"/>
      <c r="D56" s="40" t="s">
        <v>461</v>
      </c>
      <c r="E56" s="40" t="s">
        <v>462</v>
      </c>
      <c r="F56" s="40" t="s">
        <v>463</v>
      </c>
      <c r="G56" s="41">
        <v>100</v>
      </c>
      <c r="H56" s="40" t="s">
        <v>464</v>
      </c>
      <c r="I56" s="40" t="s">
        <v>465</v>
      </c>
      <c r="J56" s="40" t="s">
        <v>466</v>
      </c>
      <c r="K56" s="40" t="s">
        <v>297</v>
      </c>
      <c r="L56" s="40" t="s">
        <v>467</v>
      </c>
      <c r="M56" s="40" t="s">
        <v>468</v>
      </c>
      <c r="N56" s="40" t="s">
        <v>110</v>
      </c>
      <c r="O56" s="40" t="s">
        <v>469</v>
      </c>
      <c r="P56" s="40" t="s">
        <v>110</v>
      </c>
      <c r="Q56" s="36"/>
    </row>
    <row r="57" spans="1:17" ht="15.75" x14ac:dyDescent="0.25">
      <c r="A57" s="35"/>
      <c r="B57" s="101"/>
      <c r="C57" s="101"/>
      <c r="D57" s="40" t="s">
        <v>470</v>
      </c>
      <c r="E57" s="40" t="s">
        <v>471</v>
      </c>
      <c r="F57" s="40" t="s">
        <v>472</v>
      </c>
      <c r="G57" s="41">
        <v>5000</v>
      </c>
      <c r="H57" s="40" t="s">
        <v>473</v>
      </c>
      <c r="I57" s="40" t="s">
        <v>474</v>
      </c>
      <c r="J57" s="40" t="s">
        <v>475</v>
      </c>
      <c r="K57" s="40" t="s">
        <v>297</v>
      </c>
      <c r="L57" s="40" t="s">
        <v>476</v>
      </c>
      <c r="M57" s="40" t="s">
        <v>477</v>
      </c>
      <c r="N57" s="40" t="s">
        <v>478</v>
      </c>
      <c r="O57" s="40" t="s">
        <v>479</v>
      </c>
      <c r="P57" s="40" t="s">
        <v>110</v>
      </c>
      <c r="Q57" s="36"/>
    </row>
    <row r="58" spans="1:17" ht="15.75" x14ac:dyDescent="0.25">
      <c r="A58" s="35"/>
      <c r="B58" s="101"/>
      <c r="C58" s="101"/>
      <c r="D58" s="40" t="s">
        <v>480</v>
      </c>
      <c r="E58" s="40" t="s">
        <v>481</v>
      </c>
      <c r="F58" s="40" t="s">
        <v>482</v>
      </c>
      <c r="G58" s="41">
        <v>50</v>
      </c>
      <c r="H58" s="40" t="s">
        <v>483</v>
      </c>
      <c r="I58" s="40" t="s">
        <v>484</v>
      </c>
      <c r="J58" s="40" t="s">
        <v>485</v>
      </c>
      <c r="K58" s="40" t="s">
        <v>486</v>
      </c>
      <c r="L58" s="40" t="s">
        <v>487</v>
      </c>
      <c r="M58" s="40" t="s">
        <v>488</v>
      </c>
      <c r="N58" s="40" t="s">
        <v>110</v>
      </c>
      <c r="O58" s="40" t="s">
        <v>110</v>
      </c>
      <c r="P58" s="40" t="s">
        <v>110</v>
      </c>
      <c r="Q58" s="36"/>
    </row>
    <row r="59" spans="1:17" ht="15.75" x14ac:dyDescent="0.25">
      <c r="A59" s="35"/>
      <c r="B59" s="101"/>
      <c r="C59" s="101"/>
      <c r="D59" s="40" t="s">
        <v>489</v>
      </c>
      <c r="E59" s="40" t="s">
        <v>490</v>
      </c>
      <c r="F59" s="40" t="s">
        <v>491</v>
      </c>
      <c r="G59" s="41">
        <v>10</v>
      </c>
      <c r="H59" s="40" t="s">
        <v>492</v>
      </c>
      <c r="I59" s="40" t="s">
        <v>110</v>
      </c>
      <c r="J59" s="40" t="s">
        <v>110</v>
      </c>
      <c r="K59" s="40" t="s">
        <v>110</v>
      </c>
      <c r="L59" s="40" t="s">
        <v>110</v>
      </c>
      <c r="M59" s="40" t="s">
        <v>493</v>
      </c>
      <c r="N59" s="40" t="s">
        <v>110</v>
      </c>
      <c r="O59" s="40" t="s">
        <v>494</v>
      </c>
      <c r="P59" s="40" t="s">
        <v>110</v>
      </c>
      <c r="Q59" s="36"/>
    </row>
    <row r="60" spans="1:17" ht="15.75" x14ac:dyDescent="0.25">
      <c r="A60" s="35"/>
      <c r="B60" s="101"/>
      <c r="C60" s="101"/>
      <c r="D60" s="40" t="s">
        <v>421</v>
      </c>
      <c r="E60" s="40" t="s">
        <v>422</v>
      </c>
      <c r="F60" s="40" t="s">
        <v>423</v>
      </c>
      <c r="G60" s="41">
        <v>208.33</v>
      </c>
      <c r="H60" s="40" t="s">
        <v>495</v>
      </c>
      <c r="I60" s="40" t="s">
        <v>425</v>
      </c>
      <c r="J60" s="40" t="s">
        <v>426</v>
      </c>
      <c r="K60" s="40" t="s">
        <v>135</v>
      </c>
      <c r="L60" s="40" t="s">
        <v>427</v>
      </c>
      <c r="M60" s="40" t="s">
        <v>496</v>
      </c>
      <c r="N60" s="40" t="s">
        <v>429</v>
      </c>
      <c r="O60" s="40" t="s">
        <v>430</v>
      </c>
      <c r="P60" s="40" t="s">
        <v>110</v>
      </c>
      <c r="Q60" s="36"/>
    </row>
    <row r="61" spans="1:17" ht="15.75" x14ac:dyDescent="0.25">
      <c r="A61" s="35"/>
      <c r="B61" s="101"/>
      <c r="C61" s="101"/>
      <c r="D61" s="40" t="s">
        <v>109</v>
      </c>
      <c r="E61" s="40" t="s">
        <v>109</v>
      </c>
      <c r="F61" s="40" t="s">
        <v>110</v>
      </c>
      <c r="G61" s="41">
        <v>100</v>
      </c>
      <c r="H61" s="40" t="s">
        <v>495</v>
      </c>
      <c r="I61" s="40" t="s">
        <v>110</v>
      </c>
      <c r="J61" s="40" t="s">
        <v>110</v>
      </c>
      <c r="K61" s="40" t="s">
        <v>110</v>
      </c>
      <c r="L61" s="40" t="s">
        <v>110</v>
      </c>
      <c r="M61" s="40" t="s">
        <v>497</v>
      </c>
      <c r="N61" s="40" t="s">
        <v>110</v>
      </c>
      <c r="O61" s="40" t="s">
        <v>110</v>
      </c>
      <c r="P61" s="40" t="s">
        <v>110</v>
      </c>
      <c r="Q61" s="36"/>
    </row>
    <row r="62" spans="1:17" ht="15.75" x14ac:dyDescent="0.25">
      <c r="A62" s="35"/>
      <c r="B62" s="101"/>
      <c r="C62" s="101"/>
      <c r="D62" s="40" t="s">
        <v>498</v>
      </c>
      <c r="E62" s="40" t="s">
        <v>499</v>
      </c>
      <c r="F62" s="40" t="s">
        <v>500</v>
      </c>
      <c r="G62" s="41">
        <v>25</v>
      </c>
      <c r="H62" s="40" t="s">
        <v>501</v>
      </c>
      <c r="I62" s="40" t="s">
        <v>110</v>
      </c>
      <c r="J62" s="40" t="s">
        <v>110</v>
      </c>
      <c r="K62" s="40" t="s">
        <v>110</v>
      </c>
      <c r="L62" s="40" t="s">
        <v>110</v>
      </c>
      <c r="M62" s="40" t="s">
        <v>502</v>
      </c>
      <c r="N62" s="40" t="s">
        <v>110</v>
      </c>
      <c r="O62" s="40" t="s">
        <v>503</v>
      </c>
      <c r="P62" s="40" t="s">
        <v>110</v>
      </c>
      <c r="Q62" s="36"/>
    </row>
    <row r="63" spans="1:17" ht="15.75" x14ac:dyDescent="0.25">
      <c r="A63" s="35"/>
      <c r="B63" s="101"/>
      <c r="C63" s="101"/>
      <c r="D63" s="40" t="s">
        <v>504</v>
      </c>
      <c r="E63" s="40" t="s">
        <v>505</v>
      </c>
      <c r="F63" s="40" t="s">
        <v>389</v>
      </c>
      <c r="G63" s="41">
        <v>150</v>
      </c>
      <c r="H63" s="40" t="s">
        <v>506</v>
      </c>
      <c r="I63" s="40" t="s">
        <v>507</v>
      </c>
      <c r="J63" s="40" t="s">
        <v>508</v>
      </c>
      <c r="K63" s="40" t="s">
        <v>509</v>
      </c>
      <c r="L63" s="40" t="s">
        <v>510</v>
      </c>
      <c r="M63" s="40" t="s">
        <v>511</v>
      </c>
      <c r="N63" s="40" t="s">
        <v>512</v>
      </c>
      <c r="O63" s="40" t="s">
        <v>513</v>
      </c>
      <c r="P63" s="40" t="s">
        <v>110</v>
      </c>
      <c r="Q63" s="36"/>
    </row>
    <row r="64" spans="1:17" ht="15.75" x14ac:dyDescent="0.25">
      <c r="A64" s="35"/>
      <c r="B64" s="101"/>
      <c r="C64" s="101"/>
      <c r="D64" s="40" t="s">
        <v>514</v>
      </c>
      <c r="E64" s="40" t="s">
        <v>515</v>
      </c>
      <c r="F64" s="40" t="s">
        <v>516</v>
      </c>
      <c r="G64" s="41">
        <v>50</v>
      </c>
      <c r="H64" s="40" t="s">
        <v>517</v>
      </c>
      <c r="I64" s="40" t="s">
        <v>518</v>
      </c>
      <c r="J64" s="40" t="s">
        <v>519</v>
      </c>
      <c r="K64" s="40" t="s">
        <v>165</v>
      </c>
      <c r="L64" s="40" t="s">
        <v>520</v>
      </c>
      <c r="M64" s="40" t="s">
        <v>521</v>
      </c>
      <c r="N64" s="40" t="s">
        <v>522</v>
      </c>
      <c r="O64" s="40" t="s">
        <v>523</v>
      </c>
      <c r="P64" s="40" t="s">
        <v>110</v>
      </c>
      <c r="Q64" s="36"/>
    </row>
    <row r="65" spans="1:17" ht="15.75" x14ac:dyDescent="0.25">
      <c r="A65" s="35"/>
      <c r="B65" s="101"/>
      <c r="C65" s="101"/>
      <c r="D65" s="40" t="s">
        <v>524</v>
      </c>
      <c r="E65" s="40" t="s">
        <v>525</v>
      </c>
      <c r="F65" s="40" t="s">
        <v>526</v>
      </c>
      <c r="G65" s="41">
        <v>25</v>
      </c>
      <c r="H65" s="40" t="s">
        <v>527</v>
      </c>
      <c r="I65" s="40" t="s">
        <v>528</v>
      </c>
      <c r="J65" s="40" t="s">
        <v>307</v>
      </c>
      <c r="K65" s="40" t="s">
        <v>308</v>
      </c>
      <c r="L65" s="40" t="s">
        <v>529</v>
      </c>
      <c r="M65" s="40" t="s">
        <v>530</v>
      </c>
      <c r="N65" s="40" t="s">
        <v>531</v>
      </c>
      <c r="O65" s="40" t="s">
        <v>532</v>
      </c>
      <c r="P65" s="40" t="s">
        <v>110</v>
      </c>
      <c r="Q65" s="36"/>
    </row>
    <row r="66" spans="1:17" ht="15.75" x14ac:dyDescent="0.25">
      <c r="A66" s="35"/>
      <c r="B66" s="101"/>
      <c r="C66" s="101"/>
      <c r="D66" s="40" t="s">
        <v>421</v>
      </c>
      <c r="E66" s="40" t="s">
        <v>422</v>
      </c>
      <c r="F66" s="40" t="s">
        <v>423</v>
      </c>
      <c r="G66" s="41">
        <f>208.33-14.19</f>
        <v>194.14000000000001</v>
      </c>
      <c r="H66" s="40" t="s">
        <v>533</v>
      </c>
      <c r="I66" s="40" t="s">
        <v>425</v>
      </c>
      <c r="J66" s="40" t="s">
        <v>426</v>
      </c>
      <c r="K66" s="40" t="s">
        <v>135</v>
      </c>
      <c r="L66" s="40" t="s">
        <v>427</v>
      </c>
      <c r="M66" s="40" t="s">
        <v>534</v>
      </c>
      <c r="N66" s="40" t="s">
        <v>429</v>
      </c>
      <c r="O66" s="40" t="s">
        <v>430</v>
      </c>
      <c r="P66" s="40" t="s">
        <v>110</v>
      </c>
      <c r="Q66" s="36"/>
    </row>
    <row r="67" spans="1:17" ht="15.75" x14ac:dyDescent="0.25">
      <c r="A67" s="35"/>
      <c r="B67" s="101"/>
      <c r="C67" s="101"/>
      <c r="D67" s="40" t="s">
        <v>535</v>
      </c>
      <c r="E67" s="40" t="s">
        <v>536</v>
      </c>
      <c r="F67" s="40" t="s">
        <v>537</v>
      </c>
      <c r="G67" s="41">
        <v>500</v>
      </c>
      <c r="H67" s="40" t="s">
        <v>538</v>
      </c>
      <c r="I67" s="40" t="s">
        <v>539</v>
      </c>
      <c r="J67" s="40" t="s">
        <v>540</v>
      </c>
      <c r="K67" s="40" t="s">
        <v>509</v>
      </c>
      <c r="L67" s="40" t="s">
        <v>541</v>
      </c>
      <c r="M67" s="40" t="s">
        <v>542</v>
      </c>
      <c r="N67" s="40" t="s">
        <v>110</v>
      </c>
      <c r="O67" s="40" t="s">
        <v>543</v>
      </c>
      <c r="P67" s="40" t="s">
        <v>544</v>
      </c>
      <c r="Q67" s="36"/>
    </row>
    <row r="68" spans="1:17" ht="15.75" x14ac:dyDescent="0.25">
      <c r="A68" s="35"/>
      <c r="B68" s="101"/>
      <c r="C68" s="101"/>
      <c r="D68" s="40" t="s">
        <v>545</v>
      </c>
      <c r="E68" s="40" t="s">
        <v>546</v>
      </c>
      <c r="F68" s="40" t="s">
        <v>547</v>
      </c>
      <c r="G68" s="41">
        <v>20</v>
      </c>
      <c r="H68" s="40" t="s">
        <v>548</v>
      </c>
      <c r="I68" s="40" t="s">
        <v>110</v>
      </c>
      <c r="J68" s="40" t="s">
        <v>110</v>
      </c>
      <c r="K68" s="40" t="s">
        <v>110</v>
      </c>
      <c r="L68" s="40" t="s">
        <v>110</v>
      </c>
      <c r="M68" s="40" t="s">
        <v>549</v>
      </c>
      <c r="N68" s="40" t="s">
        <v>550</v>
      </c>
      <c r="O68" s="40" t="s">
        <v>551</v>
      </c>
      <c r="P68" s="40" t="s">
        <v>110</v>
      </c>
      <c r="Q68" s="36"/>
    </row>
    <row r="69" spans="1:17" ht="15.75" x14ac:dyDescent="0.25">
      <c r="A69" s="35"/>
      <c r="B69" s="101"/>
      <c r="C69" s="101"/>
      <c r="D69" s="40" t="s">
        <v>552</v>
      </c>
      <c r="E69" s="40" t="s">
        <v>553</v>
      </c>
      <c r="F69" s="40" t="s">
        <v>554</v>
      </c>
      <c r="G69" s="41">
        <v>250</v>
      </c>
      <c r="H69" s="40" t="s">
        <v>555</v>
      </c>
      <c r="I69" s="40" t="s">
        <v>556</v>
      </c>
      <c r="J69" s="40" t="s">
        <v>557</v>
      </c>
      <c r="K69" s="40" t="s">
        <v>558</v>
      </c>
      <c r="L69" s="40" t="s">
        <v>559</v>
      </c>
      <c r="M69" s="40" t="s">
        <v>560</v>
      </c>
      <c r="N69" s="40" t="s">
        <v>561</v>
      </c>
      <c r="O69" s="40" t="s">
        <v>562</v>
      </c>
      <c r="P69" s="40" t="s">
        <v>563</v>
      </c>
      <c r="Q69" s="36"/>
    </row>
    <row r="70" spans="1:17" ht="15.75" x14ac:dyDescent="0.25">
      <c r="A70" s="35"/>
      <c r="B70" s="101"/>
      <c r="C70" s="101"/>
      <c r="D70" s="40" t="s">
        <v>109</v>
      </c>
      <c r="E70" s="40" t="s">
        <v>109</v>
      </c>
      <c r="F70" s="40" t="s">
        <v>110</v>
      </c>
      <c r="G70" s="41">
        <v>100</v>
      </c>
      <c r="H70" s="40" t="s">
        <v>564</v>
      </c>
      <c r="I70" s="40" t="s">
        <v>110</v>
      </c>
      <c r="J70" s="40" t="s">
        <v>110</v>
      </c>
      <c r="K70" s="40" t="s">
        <v>110</v>
      </c>
      <c r="L70" s="40" t="s">
        <v>110</v>
      </c>
      <c r="M70" s="40" t="s">
        <v>565</v>
      </c>
      <c r="N70" s="40" t="s">
        <v>110</v>
      </c>
      <c r="O70" s="40" t="s">
        <v>110</v>
      </c>
      <c r="P70" s="40" t="s">
        <v>563</v>
      </c>
      <c r="Q70" s="36"/>
    </row>
    <row r="71" spans="1:17" ht="15.75" x14ac:dyDescent="0.25">
      <c r="A71" s="35"/>
      <c r="B71" s="101"/>
      <c r="C71" s="101"/>
      <c r="D71" s="40" t="s">
        <v>566</v>
      </c>
      <c r="E71" s="40" t="s">
        <v>567</v>
      </c>
      <c r="F71" s="40" t="s">
        <v>568</v>
      </c>
      <c r="G71" s="41">
        <v>100</v>
      </c>
      <c r="H71" s="40" t="s">
        <v>569</v>
      </c>
      <c r="I71" s="40" t="s">
        <v>570</v>
      </c>
      <c r="J71" s="40" t="s">
        <v>571</v>
      </c>
      <c r="K71" s="40" t="s">
        <v>509</v>
      </c>
      <c r="L71" s="40" t="s">
        <v>572</v>
      </c>
      <c r="M71" s="40" t="s">
        <v>573</v>
      </c>
      <c r="N71" s="40" t="s">
        <v>574</v>
      </c>
      <c r="O71" s="40" t="s">
        <v>575</v>
      </c>
      <c r="P71" s="40" t="s">
        <v>563</v>
      </c>
      <c r="Q71" s="36"/>
    </row>
    <row r="72" spans="1:17" ht="15.75" x14ac:dyDescent="0.25">
      <c r="A72" s="35"/>
      <c r="B72" s="101"/>
      <c r="C72" s="101"/>
      <c r="D72" s="40" t="s">
        <v>576</v>
      </c>
      <c r="E72" s="40" t="s">
        <v>577</v>
      </c>
      <c r="F72" s="40" t="s">
        <v>578</v>
      </c>
      <c r="G72" s="41">
        <v>25</v>
      </c>
      <c r="H72" s="40" t="s">
        <v>569</v>
      </c>
      <c r="I72" s="40" t="s">
        <v>579</v>
      </c>
      <c r="J72" s="40" t="s">
        <v>580</v>
      </c>
      <c r="K72" s="40" t="s">
        <v>297</v>
      </c>
      <c r="L72" s="40" t="s">
        <v>581</v>
      </c>
      <c r="M72" s="40" t="s">
        <v>582</v>
      </c>
      <c r="N72" s="40" t="s">
        <v>583</v>
      </c>
      <c r="O72" s="40" t="s">
        <v>584</v>
      </c>
      <c r="P72" s="40" t="s">
        <v>563</v>
      </c>
      <c r="Q72" s="36"/>
    </row>
    <row r="73" spans="1:17" ht="15.75" x14ac:dyDescent="0.25">
      <c r="A73" s="35"/>
      <c r="B73" s="101"/>
      <c r="C73" s="101"/>
      <c r="D73" s="40" t="s">
        <v>585</v>
      </c>
      <c r="E73" s="40" t="s">
        <v>586</v>
      </c>
      <c r="F73" s="40" t="s">
        <v>587</v>
      </c>
      <c r="G73" s="41">
        <v>100</v>
      </c>
      <c r="H73" s="40" t="s">
        <v>569</v>
      </c>
      <c r="I73" s="40" t="s">
        <v>588</v>
      </c>
      <c r="J73" s="40" t="s">
        <v>174</v>
      </c>
      <c r="K73" s="40" t="s">
        <v>175</v>
      </c>
      <c r="L73" s="40" t="s">
        <v>589</v>
      </c>
      <c r="M73" s="40" t="s">
        <v>590</v>
      </c>
      <c r="N73" s="40" t="s">
        <v>591</v>
      </c>
      <c r="O73" s="40" t="s">
        <v>592</v>
      </c>
      <c r="P73" s="40" t="s">
        <v>563</v>
      </c>
      <c r="Q73" s="36"/>
    </row>
    <row r="74" spans="1:17" ht="15.75" x14ac:dyDescent="0.25">
      <c r="A74" s="35"/>
      <c r="B74" s="101"/>
      <c r="C74" s="101"/>
      <c r="D74" s="40" t="s">
        <v>593</v>
      </c>
      <c r="E74" s="40" t="s">
        <v>594</v>
      </c>
      <c r="F74" s="40" t="s">
        <v>595</v>
      </c>
      <c r="G74" s="41">
        <v>250</v>
      </c>
      <c r="H74" s="40" t="s">
        <v>569</v>
      </c>
      <c r="I74" s="40" t="s">
        <v>596</v>
      </c>
      <c r="J74" s="40" t="s">
        <v>597</v>
      </c>
      <c r="K74" s="40" t="s">
        <v>175</v>
      </c>
      <c r="L74" s="40" t="s">
        <v>598</v>
      </c>
      <c r="M74" s="40" t="s">
        <v>599</v>
      </c>
      <c r="N74" s="40" t="s">
        <v>600</v>
      </c>
      <c r="O74" s="40" t="s">
        <v>601</v>
      </c>
      <c r="P74" s="40" t="s">
        <v>563</v>
      </c>
      <c r="Q74" s="36"/>
    </row>
    <row r="75" spans="1:17" ht="15.75" x14ac:dyDescent="0.25">
      <c r="A75" s="35"/>
      <c r="B75" s="101"/>
      <c r="C75" s="101"/>
      <c r="D75" s="40" t="s">
        <v>602</v>
      </c>
      <c r="E75" s="40" t="s">
        <v>603</v>
      </c>
      <c r="F75" s="40" t="s">
        <v>604</v>
      </c>
      <c r="G75" s="41">
        <v>1000</v>
      </c>
      <c r="H75" s="40" t="s">
        <v>569</v>
      </c>
      <c r="I75" s="40" t="s">
        <v>605</v>
      </c>
      <c r="J75" s="40" t="s">
        <v>606</v>
      </c>
      <c r="K75" s="40" t="s">
        <v>607</v>
      </c>
      <c r="L75" s="40" t="s">
        <v>608</v>
      </c>
      <c r="M75" s="40" t="s">
        <v>609</v>
      </c>
      <c r="N75" s="40" t="s">
        <v>610</v>
      </c>
      <c r="O75" s="40" t="s">
        <v>611</v>
      </c>
      <c r="P75" s="40" t="s">
        <v>563</v>
      </c>
      <c r="Q75" s="36"/>
    </row>
    <row r="76" spans="1:17" ht="15.75" x14ac:dyDescent="0.25">
      <c r="A76" s="35"/>
      <c r="B76" s="101"/>
      <c r="C76" s="101"/>
      <c r="D76" s="40" t="s">
        <v>612</v>
      </c>
      <c r="E76" s="40" t="s">
        <v>613</v>
      </c>
      <c r="F76" s="40" t="s">
        <v>614</v>
      </c>
      <c r="G76" s="41">
        <v>50</v>
      </c>
      <c r="H76" s="40" t="s">
        <v>569</v>
      </c>
      <c r="I76" s="40" t="s">
        <v>615</v>
      </c>
      <c r="J76" s="40" t="s">
        <v>616</v>
      </c>
      <c r="K76" s="40" t="s">
        <v>486</v>
      </c>
      <c r="L76" s="40" t="s">
        <v>617</v>
      </c>
      <c r="M76" s="40" t="s">
        <v>618</v>
      </c>
      <c r="N76" s="40" t="s">
        <v>619</v>
      </c>
      <c r="O76" s="40" t="s">
        <v>620</v>
      </c>
      <c r="P76" s="40" t="s">
        <v>563</v>
      </c>
      <c r="Q76" s="36"/>
    </row>
    <row r="77" spans="1:17" ht="15.75" x14ac:dyDescent="0.25">
      <c r="A77" s="35"/>
      <c r="B77" s="101"/>
      <c r="C77" s="101"/>
      <c r="D77" s="40" t="s">
        <v>621</v>
      </c>
      <c r="E77" s="40" t="s">
        <v>622</v>
      </c>
      <c r="F77" s="40" t="s">
        <v>623</v>
      </c>
      <c r="G77" s="41">
        <v>50</v>
      </c>
      <c r="H77" s="40" t="s">
        <v>569</v>
      </c>
      <c r="I77" s="40" t="s">
        <v>624</v>
      </c>
      <c r="J77" s="40" t="s">
        <v>625</v>
      </c>
      <c r="K77" s="40" t="s">
        <v>165</v>
      </c>
      <c r="L77" s="40" t="s">
        <v>626</v>
      </c>
      <c r="M77" s="40" t="s">
        <v>627</v>
      </c>
      <c r="N77" s="40" t="s">
        <v>628</v>
      </c>
      <c r="O77" s="40" t="s">
        <v>629</v>
      </c>
      <c r="P77" s="40" t="s">
        <v>563</v>
      </c>
      <c r="Q77" s="36"/>
    </row>
    <row r="78" spans="1:17" ht="15.75" x14ac:dyDescent="0.25">
      <c r="A78" s="35"/>
      <c r="B78" s="101"/>
      <c r="C78" s="101"/>
      <c r="D78" s="40" t="s">
        <v>109</v>
      </c>
      <c r="E78" s="40" t="s">
        <v>109</v>
      </c>
      <c r="F78" s="40" t="s">
        <v>110</v>
      </c>
      <c r="G78" s="41">
        <v>50</v>
      </c>
      <c r="H78" s="40" t="s">
        <v>569</v>
      </c>
      <c r="I78" s="40" t="s">
        <v>110</v>
      </c>
      <c r="J78" s="40" t="s">
        <v>110</v>
      </c>
      <c r="K78" s="40" t="s">
        <v>110</v>
      </c>
      <c r="L78" s="40" t="s">
        <v>110</v>
      </c>
      <c r="M78" s="40" t="s">
        <v>630</v>
      </c>
      <c r="N78" s="40" t="s">
        <v>110</v>
      </c>
      <c r="O78" s="40" t="s">
        <v>110</v>
      </c>
      <c r="P78" s="40" t="s">
        <v>563</v>
      </c>
      <c r="Q78" s="36"/>
    </row>
    <row r="79" spans="1:17" ht="15.75" x14ac:dyDescent="0.25">
      <c r="A79" s="35"/>
      <c r="B79" s="101"/>
      <c r="C79" s="101"/>
      <c r="D79" s="40" t="s">
        <v>631</v>
      </c>
      <c r="E79" s="40" t="s">
        <v>632</v>
      </c>
      <c r="F79" s="40" t="s">
        <v>633</v>
      </c>
      <c r="G79" s="41">
        <v>50</v>
      </c>
      <c r="H79" s="40" t="s">
        <v>634</v>
      </c>
      <c r="I79" s="40" t="s">
        <v>635</v>
      </c>
      <c r="J79" s="40" t="s">
        <v>636</v>
      </c>
      <c r="K79" s="40" t="s">
        <v>297</v>
      </c>
      <c r="L79" s="40" t="s">
        <v>637</v>
      </c>
      <c r="M79" s="40" t="s">
        <v>638</v>
      </c>
      <c r="N79" s="40" t="s">
        <v>639</v>
      </c>
      <c r="O79" s="40" t="s">
        <v>640</v>
      </c>
      <c r="P79" s="40" t="s">
        <v>563</v>
      </c>
      <c r="Q79" s="36"/>
    </row>
    <row r="80" spans="1:17" ht="15.75" x14ac:dyDescent="0.25">
      <c r="A80" s="35"/>
      <c r="B80" s="101"/>
      <c r="C80" s="101"/>
      <c r="D80" s="40" t="s">
        <v>641</v>
      </c>
      <c r="E80" s="40" t="s">
        <v>642</v>
      </c>
      <c r="F80" s="40" t="s">
        <v>643</v>
      </c>
      <c r="G80" s="41">
        <v>50</v>
      </c>
      <c r="H80" s="40" t="s">
        <v>634</v>
      </c>
      <c r="I80" s="40" t="s">
        <v>644</v>
      </c>
      <c r="J80" s="40" t="s">
        <v>645</v>
      </c>
      <c r="K80" s="40" t="s">
        <v>297</v>
      </c>
      <c r="L80" s="40" t="s">
        <v>646</v>
      </c>
      <c r="M80" s="40" t="s">
        <v>647</v>
      </c>
      <c r="N80" s="40" t="s">
        <v>648</v>
      </c>
      <c r="O80" s="40" t="s">
        <v>649</v>
      </c>
      <c r="P80" s="40" t="s">
        <v>563</v>
      </c>
      <c r="Q80" s="36"/>
    </row>
    <row r="81" spans="1:17" ht="15.75" x14ac:dyDescent="0.25">
      <c r="A81" s="35"/>
      <c r="B81" s="101"/>
      <c r="C81" s="101"/>
      <c r="D81" s="40" t="s">
        <v>650</v>
      </c>
      <c r="E81" s="40" t="s">
        <v>651</v>
      </c>
      <c r="F81" s="40" t="s">
        <v>652</v>
      </c>
      <c r="G81" s="41">
        <v>25</v>
      </c>
      <c r="H81" s="40" t="s">
        <v>634</v>
      </c>
      <c r="I81" s="40" t="s">
        <v>653</v>
      </c>
      <c r="J81" s="40" t="s">
        <v>654</v>
      </c>
      <c r="K81" s="40" t="s">
        <v>125</v>
      </c>
      <c r="L81" s="40" t="s">
        <v>655</v>
      </c>
      <c r="M81" s="40" t="s">
        <v>656</v>
      </c>
      <c r="N81" s="40" t="s">
        <v>657</v>
      </c>
      <c r="O81" s="40" t="s">
        <v>658</v>
      </c>
      <c r="P81" s="40" t="s">
        <v>563</v>
      </c>
      <c r="Q81" s="36"/>
    </row>
    <row r="82" spans="1:17" ht="15.75" x14ac:dyDescent="0.25">
      <c r="A82" s="35"/>
      <c r="B82" s="101"/>
      <c r="C82" s="101"/>
      <c r="D82" s="40" t="s">
        <v>659</v>
      </c>
      <c r="E82" s="40" t="s">
        <v>660</v>
      </c>
      <c r="F82" s="40" t="s">
        <v>661</v>
      </c>
      <c r="G82" s="41">
        <v>50</v>
      </c>
      <c r="H82" s="40" t="s">
        <v>634</v>
      </c>
      <c r="I82" s="40" t="s">
        <v>662</v>
      </c>
      <c r="J82" s="40" t="s">
        <v>663</v>
      </c>
      <c r="K82" s="40" t="s">
        <v>297</v>
      </c>
      <c r="L82" s="40" t="s">
        <v>664</v>
      </c>
      <c r="M82" s="40" t="s">
        <v>665</v>
      </c>
      <c r="N82" s="40" t="s">
        <v>666</v>
      </c>
      <c r="O82" s="40" t="s">
        <v>667</v>
      </c>
      <c r="P82" s="40" t="s">
        <v>563</v>
      </c>
      <c r="Q82" s="36"/>
    </row>
    <row r="83" spans="1:17" ht="15.75" x14ac:dyDescent="0.25">
      <c r="A83" s="35"/>
      <c r="B83" s="101"/>
      <c r="C83" s="101"/>
      <c r="D83" s="40" t="s">
        <v>668</v>
      </c>
      <c r="E83" s="40" t="s">
        <v>669</v>
      </c>
      <c r="F83" s="40" t="s">
        <v>670</v>
      </c>
      <c r="G83" s="41">
        <v>25</v>
      </c>
      <c r="H83" s="40" t="s">
        <v>671</v>
      </c>
      <c r="I83" s="40" t="s">
        <v>672</v>
      </c>
      <c r="J83" s="40" t="s">
        <v>673</v>
      </c>
      <c r="K83" s="40" t="s">
        <v>297</v>
      </c>
      <c r="L83" s="40" t="s">
        <v>674</v>
      </c>
      <c r="M83" s="40" t="s">
        <v>675</v>
      </c>
      <c r="N83" s="40" t="s">
        <v>676</v>
      </c>
      <c r="O83" s="40" t="s">
        <v>677</v>
      </c>
      <c r="P83" s="40" t="s">
        <v>563</v>
      </c>
      <c r="Q83" s="36"/>
    </row>
    <row r="84" spans="1:17" ht="15.75" x14ac:dyDescent="0.25">
      <c r="A84" s="35"/>
      <c r="B84" s="101"/>
      <c r="C84" s="101"/>
      <c r="D84" s="40" t="s">
        <v>678</v>
      </c>
      <c r="E84" s="40" t="s">
        <v>679</v>
      </c>
      <c r="F84" s="40" t="s">
        <v>218</v>
      </c>
      <c r="G84" s="41">
        <v>100</v>
      </c>
      <c r="H84" s="40" t="s">
        <v>671</v>
      </c>
      <c r="I84" s="40" t="s">
        <v>680</v>
      </c>
      <c r="J84" s="40" t="s">
        <v>681</v>
      </c>
      <c r="K84" s="40" t="s">
        <v>682</v>
      </c>
      <c r="L84" s="40" t="s">
        <v>683</v>
      </c>
      <c r="M84" s="40" t="s">
        <v>684</v>
      </c>
      <c r="N84" s="40" t="s">
        <v>110</v>
      </c>
      <c r="O84" s="40" t="s">
        <v>685</v>
      </c>
      <c r="P84" s="40" t="s">
        <v>110</v>
      </c>
      <c r="Q84" s="36"/>
    </row>
    <row r="85" spans="1:17" ht="15.75" x14ac:dyDescent="0.25">
      <c r="A85" s="35"/>
      <c r="B85" s="101"/>
      <c r="C85" s="101"/>
      <c r="D85" s="40" t="s">
        <v>686</v>
      </c>
      <c r="E85" s="40" t="s">
        <v>687</v>
      </c>
      <c r="F85" s="40" t="s">
        <v>688</v>
      </c>
      <c r="G85" s="41">
        <v>50</v>
      </c>
      <c r="H85" s="40" t="s">
        <v>689</v>
      </c>
      <c r="I85" s="40" t="s">
        <v>690</v>
      </c>
      <c r="J85" s="40" t="s">
        <v>174</v>
      </c>
      <c r="K85" s="40" t="s">
        <v>175</v>
      </c>
      <c r="L85" s="40" t="s">
        <v>691</v>
      </c>
      <c r="M85" s="40" t="s">
        <v>692</v>
      </c>
      <c r="N85" s="40" t="s">
        <v>693</v>
      </c>
      <c r="O85" s="40" t="s">
        <v>694</v>
      </c>
      <c r="P85" s="40" t="s">
        <v>563</v>
      </c>
      <c r="Q85" s="36"/>
    </row>
    <row r="86" spans="1:17" ht="15.75" x14ac:dyDescent="0.25">
      <c r="A86" s="35"/>
      <c r="B86" s="101"/>
      <c r="C86" s="101"/>
      <c r="D86" s="40" t="s">
        <v>695</v>
      </c>
      <c r="E86" s="40" t="s">
        <v>696</v>
      </c>
      <c r="F86" s="40" t="s">
        <v>353</v>
      </c>
      <c r="G86" s="41">
        <v>50</v>
      </c>
      <c r="H86" s="40" t="s">
        <v>689</v>
      </c>
      <c r="I86" s="40" t="s">
        <v>697</v>
      </c>
      <c r="J86" s="40" t="s">
        <v>698</v>
      </c>
      <c r="K86" s="40" t="s">
        <v>699</v>
      </c>
      <c r="L86" s="40" t="s">
        <v>700</v>
      </c>
      <c r="M86" s="40" t="s">
        <v>701</v>
      </c>
      <c r="N86" s="40" t="s">
        <v>702</v>
      </c>
      <c r="O86" s="40" t="s">
        <v>703</v>
      </c>
      <c r="P86" s="40" t="s">
        <v>563</v>
      </c>
      <c r="Q86" s="36"/>
    </row>
    <row r="87" spans="1:17" ht="15.75" x14ac:dyDescent="0.25">
      <c r="A87" s="35"/>
      <c r="B87" s="101"/>
      <c r="C87" s="101"/>
      <c r="D87" s="40" t="s">
        <v>421</v>
      </c>
      <c r="E87" s="40" t="s">
        <v>422</v>
      </c>
      <c r="F87" s="40" t="s">
        <v>423</v>
      </c>
      <c r="G87" s="41">
        <v>208.33</v>
      </c>
      <c r="H87" s="40" t="s">
        <v>689</v>
      </c>
      <c r="I87" s="40" t="s">
        <v>425</v>
      </c>
      <c r="J87" s="40" t="s">
        <v>426</v>
      </c>
      <c r="K87" s="40" t="s">
        <v>135</v>
      </c>
      <c r="L87" s="40" t="s">
        <v>427</v>
      </c>
      <c r="M87" s="40" t="s">
        <v>704</v>
      </c>
      <c r="N87" s="40" t="s">
        <v>429</v>
      </c>
      <c r="O87" s="40" t="s">
        <v>430</v>
      </c>
      <c r="P87" s="40" t="s">
        <v>110</v>
      </c>
      <c r="Q87" s="36"/>
    </row>
    <row r="88" spans="1:17" ht="15.75" x14ac:dyDescent="0.25">
      <c r="A88" s="35"/>
      <c r="B88" s="101"/>
      <c r="C88" s="101"/>
      <c r="D88" s="40" t="s">
        <v>705</v>
      </c>
      <c r="E88" s="40" t="s">
        <v>706</v>
      </c>
      <c r="F88" s="40" t="s">
        <v>707</v>
      </c>
      <c r="G88" s="41">
        <v>50</v>
      </c>
      <c r="H88" s="40" t="s">
        <v>708</v>
      </c>
      <c r="I88" s="40" t="s">
        <v>709</v>
      </c>
      <c r="J88" s="40" t="s">
        <v>710</v>
      </c>
      <c r="K88" s="40" t="s">
        <v>336</v>
      </c>
      <c r="L88" s="40" t="s">
        <v>711</v>
      </c>
      <c r="M88" s="40" t="s">
        <v>712</v>
      </c>
      <c r="N88" s="40" t="s">
        <v>713</v>
      </c>
      <c r="O88" s="40" t="s">
        <v>714</v>
      </c>
      <c r="P88" s="40" t="s">
        <v>563</v>
      </c>
      <c r="Q88" s="36"/>
    </row>
    <row r="89" spans="1:17" ht="15.75" x14ac:dyDescent="0.25">
      <c r="A89" s="35"/>
      <c r="B89" s="101"/>
      <c r="C89" s="101"/>
      <c r="D89" s="40" t="s">
        <v>715</v>
      </c>
      <c r="E89" s="40" t="s">
        <v>716</v>
      </c>
      <c r="F89" s="40" t="s">
        <v>717</v>
      </c>
      <c r="G89" s="41">
        <v>100</v>
      </c>
      <c r="H89" s="40" t="s">
        <v>708</v>
      </c>
      <c r="I89" s="40" t="s">
        <v>718</v>
      </c>
      <c r="J89" s="40" t="s">
        <v>719</v>
      </c>
      <c r="K89" s="40" t="s">
        <v>699</v>
      </c>
      <c r="L89" s="40" t="s">
        <v>720</v>
      </c>
      <c r="M89" s="40" t="s">
        <v>721</v>
      </c>
      <c r="N89" s="40" t="s">
        <v>722</v>
      </c>
      <c r="O89" s="40" t="s">
        <v>723</v>
      </c>
      <c r="P89" s="40" t="s">
        <v>563</v>
      </c>
      <c r="Q89" s="36"/>
    </row>
    <row r="90" spans="1:17" ht="15.75" x14ac:dyDescent="0.25">
      <c r="A90" s="35"/>
      <c r="B90" s="101"/>
      <c r="C90" s="101"/>
      <c r="D90" s="40" t="s">
        <v>724</v>
      </c>
      <c r="E90" s="40" t="s">
        <v>725</v>
      </c>
      <c r="F90" s="40" t="s">
        <v>726</v>
      </c>
      <c r="G90" s="41">
        <v>50</v>
      </c>
      <c r="H90" s="40" t="s">
        <v>708</v>
      </c>
      <c r="I90" s="40" t="s">
        <v>727</v>
      </c>
      <c r="J90" s="40" t="s">
        <v>728</v>
      </c>
      <c r="K90" s="40" t="s">
        <v>135</v>
      </c>
      <c r="L90" s="40" t="s">
        <v>729</v>
      </c>
      <c r="M90" s="40" t="s">
        <v>730</v>
      </c>
      <c r="N90" s="40" t="s">
        <v>731</v>
      </c>
      <c r="O90" s="40" t="s">
        <v>732</v>
      </c>
      <c r="P90" s="40" t="s">
        <v>563</v>
      </c>
      <c r="Q90" s="36"/>
    </row>
    <row r="91" spans="1:17" ht="15.75" x14ac:dyDescent="0.25">
      <c r="A91" s="35"/>
      <c r="B91" s="101"/>
      <c r="C91" s="101"/>
      <c r="D91" s="40" t="s">
        <v>733</v>
      </c>
      <c r="E91" s="40" t="s">
        <v>734</v>
      </c>
      <c r="F91" s="40" t="s">
        <v>735</v>
      </c>
      <c r="G91" s="41">
        <v>50</v>
      </c>
      <c r="H91" s="40" t="s">
        <v>708</v>
      </c>
      <c r="I91" s="40" t="s">
        <v>736</v>
      </c>
      <c r="J91" s="40" t="s">
        <v>737</v>
      </c>
      <c r="K91" s="40" t="s">
        <v>249</v>
      </c>
      <c r="L91" s="40" t="s">
        <v>738</v>
      </c>
      <c r="M91" s="40" t="s">
        <v>739</v>
      </c>
      <c r="N91" s="40" t="s">
        <v>740</v>
      </c>
      <c r="O91" s="40" t="s">
        <v>741</v>
      </c>
      <c r="P91" s="40" t="s">
        <v>563</v>
      </c>
      <c r="Q91" s="36"/>
    </row>
    <row r="92" spans="1:17" ht="15.75" x14ac:dyDescent="0.25">
      <c r="A92" s="35"/>
      <c r="B92" s="101"/>
      <c r="C92" s="101"/>
      <c r="D92" s="40" t="s">
        <v>742</v>
      </c>
      <c r="E92" s="40" t="s">
        <v>743</v>
      </c>
      <c r="F92" s="40" t="s">
        <v>744</v>
      </c>
      <c r="G92" s="41">
        <v>25</v>
      </c>
      <c r="H92" s="40" t="s">
        <v>708</v>
      </c>
      <c r="I92" s="40" t="s">
        <v>745</v>
      </c>
      <c r="J92" s="40" t="s">
        <v>746</v>
      </c>
      <c r="K92" s="40" t="s">
        <v>110</v>
      </c>
      <c r="L92" s="40" t="s">
        <v>747</v>
      </c>
      <c r="M92" s="40" t="s">
        <v>748</v>
      </c>
      <c r="N92" s="40" t="s">
        <v>749</v>
      </c>
      <c r="O92" s="40" t="s">
        <v>750</v>
      </c>
      <c r="P92" s="40" t="s">
        <v>563</v>
      </c>
      <c r="Q92" s="36"/>
    </row>
    <row r="93" spans="1:17" ht="15.75" x14ac:dyDescent="0.25">
      <c r="A93" s="35"/>
      <c r="B93" s="101"/>
      <c r="C93" s="101"/>
      <c r="D93" s="40" t="s">
        <v>751</v>
      </c>
      <c r="E93" s="40" t="s">
        <v>752</v>
      </c>
      <c r="F93" s="40" t="s">
        <v>516</v>
      </c>
      <c r="G93" s="41">
        <v>100</v>
      </c>
      <c r="H93" s="40" t="s">
        <v>708</v>
      </c>
      <c r="I93" s="40" t="s">
        <v>753</v>
      </c>
      <c r="J93" s="40" t="s">
        <v>754</v>
      </c>
      <c r="K93" s="40" t="s">
        <v>239</v>
      </c>
      <c r="L93" s="40" t="s">
        <v>755</v>
      </c>
      <c r="M93" s="40" t="s">
        <v>756</v>
      </c>
      <c r="N93" s="40" t="s">
        <v>757</v>
      </c>
      <c r="O93" s="40" t="s">
        <v>758</v>
      </c>
      <c r="P93" s="40" t="s">
        <v>563</v>
      </c>
      <c r="Q93" s="36"/>
    </row>
    <row r="94" spans="1:17" ht="15.75" x14ac:dyDescent="0.25">
      <c r="A94" s="35"/>
      <c r="B94" s="101"/>
      <c r="C94" s="101"/>
      <c r="D94" s="40" t="s">
        <v>759</v>
      </c>
      <c r="E94" s="40" t="s">
        <v>760</v>
      </c>
      <c r="F94" s="40" t="s">
        <v>443</v>
      </c>
      <c r="G94" s="41">
        <v>100</v>
      </c>
      <c r="H94" s="40" t="s">
        <v>761</v>
      </c>
      <c r="I94" s="40" t="s">
        <v>762</v>
      </c>
      <c r="J94" s="40" t="s">
        <v>763</v>
      </c>
      <c r="K94" s="40" t="s">
        <v>764</v>
      </c>
      <c r="L94" s="40" t="s">
        <v>765</v>
      </c>
      <c r="M94" s="40" t="s">
        <v>766</v>
      </c>
      <c r="N94" s="40" t="s">
        <v>767</v>
      </c>
      <c r="O94" s="40" t="s">
        <v>768</v>
      </c>
      <c r="P94" s="40" t="s">
        <v>563</v>
      </c>
      <c r="Q94" s="36"/>
    </row>
    <row r="95" spans="1:17" ht="15.75" x14ac:dyDescent="0.25">
      <c r="A95" s="35"/>
      <c r="B95" s="101"/>
      <c r="C95" s="101"/>
      <c r="D95" s="40" t="s">
        <v>769</v>
      </c>
      <c r="E95" s="40" t="s">
        <v>770</v>
      </c>
      <c r="F95" s="40" t="s">
        <v>771</v>
      </c>
      <c r="G95" s="41">
        <v>94</v>
      </c>
      <c r="H95" s="40" t="s">
        <v>761</v>
      </c>
      <c r="I95" s="40" t="s">
        <v>772</v>
      </c>
      <c r="J95" s="40" t="s">
        <v>773</v>
      </c>
      <c r="K95" s="40" t="s">
        <v>165</v>
      </c>
      <c r="L95" s="40" t="s">
        <v>774</v>
      </c>
      <c r="M95" s="40" t="s">
        <v>775</v>
      </c>
      <c r="N95" s="40" t="s">
        <v>776</v>
      </c>
      <c r="O95" s="40" t="s">
        <v>777</v>
      </c>
      <c r="P95" s="40" t="s">
        <v>563</v>
      </c>
      <c r="Q95" s="36"/>
    </row>
    <row r="96" spans="1:17" ht="15.75" x14ac:dyDescent="0.25">
      <c r="A96" s="35"/>
      <c r="B96" s="101"/>
      <c r="C96" s="101"/>
      <c r="D96" s="40" t="s">
        <v>778</v>
      </c>
      <c r="E96" s="40" t="s">
        <v>779</v>
      </c>
      <c r="F96" s="40" t="s">
        <v>780</v>
      </c>
      <c r="G96" s="41">
        <v>100</v>
      </c>
      <c r="H96" s="40" t="s">
        <v>761</v>
      </c>
      <c r="I96" s="40" t="s">
        <v>781</v>
      </c>
      <c r="J96" s="40" t="s">
        <v>782</v>
      </c>
      <c r="K96" s="40" t="s">
        <v>783</v>
      </c>
      <c r="L96" s="40" t="s">
        <v>784</v>
      </c>
      <c r="M96" s="40" t="s">
        <v>785</v>
      </c>
      <c r="N96" s="40" t="s">
        <v>786</v>
      </c>
      <c r="O96" s="40" t="s">
        <v>787</v>
      </c>
      <c r="P96" s="40" t="s">
        <v>563</v>
      </c>
      <c r="Q96" s="36"/>
    </row>
    <row r="97" spans="1:17" ht="15.75" x14ac:dyDescent="0.25">
      <c r="A97" s="35"/>
      <c r="B97" s="101"/>
      <c r="C97" s="101"/>
      <c r="D97" s="40" t="s">
        <v>788</v>
      </c>
      <c r="E97" s="40" t="s">
        <v>789</v>
      </c>
      <c r="F97" s="40" t="s">
        <v>353</v>
      </c>
      <c r="G97" s="41">
        <v>50</v>
      </c>
      <c r="H97" s="40" t="s">
        <v>761</v>
      </c>
      <c r="I97" s="40" t="s">
        <v>790</v>
      </c>
      <c r="J97" s="40" t="s">
        <v>791</v>
      </c>
      <c r="K97" s="40" t="s">
        <v>699</v>
      </c>
      <c r="L97" s="40" t="s">
        <v>792</v>
      </c>
      <c r="M97" s="40" t="s">
        <v>793</v>
      </c>
      <c r="N97" s="40" t="s">
        <v>794</v>
      </c>
      <c r="O97" s="40" t="s">
        <v>795</v>
      </c>
      <c r="P97" s="40" t="s">
        <v>563</v>
      </c>
      <c r="Q97" s="36"/>
    </row>
    <row r="98" spans="1:17" ht="15.75" x14ac:dyDescent="0.25">
      <c r="A98" s="35"/>
      <c r="B98" s="101"/>
      <c r="C98" s="101"/>
      <c r="D98" s="40" t="s">
        <v>796</v>
      </c>
      <c r="E98" s="40" t="s">
        <v>797</v>
      </c>
      <c r="F98" s="40" t="s">
        <v>798</v>
      </c>
      <c r="G98" s="41">
        <v>50</v>
      </c>
      <c r="H98" s="40" t="s">
        <v>761</v>
      </c>
      <c r="I98" s="40" t="s">
        <v>799</v>
      </c>
      <c r="J98" s="40" t="s">
        <v>800</v>
      </c>
      <c r="K98" s="40" t="s">
        <v>239</v>
      </c>
      <c r="L98" s="40" t="s">
        <v>801</v>
      </c>
      <c r="M98" s="40" t="s">
        <v>802</v>
      </c>
      <c r="N98" s="40" t="s">
        <v>803</v>
      </c>
      <c r="O98" s="40" t="s">
        <v>804</v>
      </c>
      <c r="P98" s="40" t="s">
        <v>563</v>
      </c>
      <c r="Q98" s="36"/>
    </row>
    <row r="99" spans="1:17" ht="15.75" x14ac:dyDescent="0.25">
      <c r="A99" s="35"/>
      <c r="B99" s="101"/>
      <c r="C99" s="101"/>
      <c r="D99" s="40" t="s">
        <v>109</v>
      </c>
      <c r="E99" s="40" t="s">
        <v>109</v>
      </c>
      <c r="F99" s="40" t="s">
        <v>110</v>
      </c>
      <c r="G99" s="41">
        <v>100</v>
      </c>
      <c r="H99" s="40" t="s">
        <v>805</v>
      </c>
      <c r="I99" s="40" t="s">
        <v>110</v>
      </c>
      <c r="J99" s="40" t="s">
        <v>110</v>
      </c>
      <c r="K99" s="40" t="s">
        <v>110</v>
      </c>
      <c r="L99" s="40" t="s">
        <v>110</v>
      </c>
      <c r="M99" s="40" t="s">
        <v>806</v>
      </c>
      <c r="N99" s="40" t="s">
        <v>110</v>
      </c>
      <c r="O99" s="40" t="s">
        <v>110</v>
      </c>
      <c r="P99" s="40" t="s">
        <v>563</v>
      </c>
      <c r="Q99" s="36"/>
    </row>
    <row r="100" spans="1:17" ht="15.75" x14ac:dyDescent="0.25">
      <c r="A100" s="35"/>
      <c r="B100" s="101"/>
      <c r="C100" s="101"/>
      <c r="D100" s="40" t="s">
        <v>807</v>
      </c>
      <c r="E100" s="40" t="s">
        <v>808</v>
      </c>
      <c r="F100" s="40" t="s">
        <v>688</v>
      </c>
      <c r="G100" s="41">
        <v>25</v>
      </c>
      <c r="H100" s="40" t="s">
        <v>809</v>
      </c>
      <c r="I100" s="40" t="s">
        <v>810</v>
      </c>
      <c r="J100" s="40" t="s">
        <v>811</v>
      </c>
      <c r="K100" s="40" t="s">
        <v>812</v>
      </c>
      <c r="L100" s="40" t="s">
        <v>813</v>
      </c>
      <c r="M100" s="40" t="s">
        <v>814</v>
      </c>
      <c r="N100" s="40" t="s">
        <v>815</v>
      </c>
      <c r="O100" s="40" t="s">
        <v>816</v>
      </c>
      <c r="P100" s="40" t="s">
        <v>110</v>
      </c>
      <c r="Q100" s="36"/>
    </row>
    <row r="101" spans="1:17" ht="15.75" x14ac:dyDescent="0.25">
      <c r="A101" s="35"/>
      <c r="B101" s="101"/>
      <c r="C101" s="101"/>
      <c r="D101" s="40" t="s">
        <v>817</v>
      </c>
      <c r="E101" s="40" t="s">
        <v>818</v>
      </c>
      <c r="F101" s="40" t="s">
        <v>819</v>
      </c>
      <c r="G101" s="41">
        <v>3000</v>
      </c>
      <c r="H101" s="40" t="s">
        <v>820</v>
      </c>
      <c r="I101" s="40" t="s">
        <v>821</v>
      </c>
      <c r="J101" s="40" t="s">
        <v>822</v>
      </c>
      <c r="K101" s="40" t="s">
        <v>185</v>
      </c>
      <c r="L101" s="40" t="s">
        <v>823</v>
      </c>
      <c r="M101" s="40" t="s">
        <v>824</v>
      </c>
      <c r="N101" s="40" t="s">
        <v>825</v>
      </c>
      <c r="O101" s="40" t="s">
        <v>826</v>
      </c>
      <c r="P101" s="40" t="s">
        <v>563</v>
      </c>
      <c r="Q101" s="36"/>
    </row>
    <row r="102" spans="1:17" ht="15.75" x14ac:dyDescent="0.25">
      <c r="A102" s="35"/>
      <c r="B102" s="101"/>
      <c r="C102" s="101"/>
      <c r="D102" s="40" t="s">
        <v>827</v>
      </c>
      <c r="E102" s="40" t="s">
        <v>828</v>
      </c>
      <c r="F102" s="40" t="s">
        <v>829</v>
      </c>
      <c r="G102" s="41">
        <v>50</v>
      </c>
      <c r="H102" s="40" t="s">
        <v>830</v>
      </c>
      <c r="I102" s="40" t="s">
        <v>831</v>
      </c>
      <c r="J102" s="40" t="s">
        <v>832</v>
      </c>
      <c r="K102" s="40" t="s">
        <v>175</v>
      </c>
      <c r="L102" s="40" t="s">
        <v>833</v>
      </c>
      <c r="M102" s="40" t="s">
        <v>834</v>
      </c>
      <c r="N102" s="40" t="s">
        <v>835</v>
      </c>
      <c r="O102" s="40" t="s">
        <v>836</v>
      </c>
      <c r="P102" s="40" t="s">
        <v>563</v>
      </c>
      <c r="Q102" s="36"/>
    </row>
    <row r="103" spans="1:17" ht="15.75" x14ac:dyDescent="0.25">
      <c r="A103" s="35"/>
      <c r="B103" s="101"/>
      <c r="C103" s="101"/>
      <c r="D103" s="40" t="s">
        <v>837</v>
      </c>
      <c r="E103" s="40" t="s">
        <v>838</v>
      </c>
      <c r="F103" s="40" t="s">
        <v>839</v>
      </c>
      <c r="G103" s="41">
        <v>100</v>
      </c>
      <c r="H103" s="40" t="s">
        <v>840</v>
      </c>
      <c r="I103" s="40" t="s">
        <v>841</v>
      </c>
      <c r="J103" s="40" t="s">
        <v>842</v>
      </c>
      <c r="K103" s="40" t="s">
        <v>165</v>
      </c>
      <c r="L103" s="40" t="s">
        <v>843</v>
      </c>
      <c r="M103" s="40" t="s">
        <v>844</v>
      </c>
      <c r="N103" s="40" t="s">
        <v>845</v>
      </c>
      <c r="O103" s="40" t="s">
        <v>846</v>
      </c>
      <c r="P103" s="40" t="s">
        <v>563</v>
      </c>
      <c r="Q103" s="36"/>
    </row>
    <row r="104" spans="1:17" ht="15.75" x14ac:dyDescent="0.25">
      <c r="A104" s="35"/>
      <c r="B104" s="101"/>
      <c r="C104" s="101"/>
      <c r="D104" s="40" t="s">
        <v>291</v>
      </c>
      <c r="E104" s="40" t="s">
        <v>292</v>
      </c>
      <c r="F104" s="40" t="s">
        <v>293</v>
      </c>
      <c r="G104" s="41">
        <v>1000</v>
      </c>
      <c r="H104" s="40" t="s">
        <v>840</v>
      </c>
      <c r="I104" s="40" t="s">
        <v>295</v>
      </c>
      <c r="J104" s="40" t="s">
        <v>296</v>
      </c>
      <c r="K104" s="40" t="s">
        <v>297</v>
      </c>
      <c r="L104" s="40" t="s">
        <v>298</v>
      </c>
      <c r="M104" s="40" t="s">
        <v>847</v>
      </c>
      <c r="N104" s="40" t="s">
        <v>300</v>
      </c>
      <c r="O104" s="40" t="s">
        <v>301</v>
      </c>
      <c r="P104" s="40" t="s">
        <v>563</v>
      </c>
      <c r="Q104" s="36"/>
    </row>
    <row r="105" spans="1:17" ht="15.75" x14ac:dyDescent="0.25">
      <c r="A105" s="35"/>
      <c r="B105" s="101"/>
      <c r="C105" s="101"/>
      <c r="D105" s="40" t="s">
        <v>848</v>
      </c>
      <c r="E105" s="40" t="s">
        <v>849</v>
      </c>
      <c r="F105" s="40" t="s">
        <v>162</v>
      </c>
      <c r="G105" s="41">
        <v>100</v>
      </c>
      <c r="H105" s="40" t="s">
        <v>850</v>
      </c>
      <c r="I105" s="40" t="s">
        <v>851</v>
      </c>
      <c r="J105" s="40" t="s">
        <v>852</v>
      </c>
      <c r="K105" s="40" t="s">
        <v>853</v>
      </c>
      <c r="L105" s="40" t="s">
        <v>854</v>
      </c>
      <c r="M105" s="40" t="s">
        <v>855</v>
      </c>
      <c r="N105" s="40" t="s">
        <v>856</v>
      </c>
      <c r="O105" s="40" t="s">
        <v>857</v>
      </c>
      <c r="P105" s="40" t="s">
        <v>563</v>
      </c>
      <c r="Q105" s="36"/>
    </row>
    <row r="106" spans="1:17" ht="15.75" x14ac:dyDescent="0.25">
      <c r="A106" s="35"/>
      <c r="B106" s="101"/>
      <c r="C106" s="101"/>
      <c r="D106" s="40" t="s">
        <v>109</v>
      </c>
      <c r="E106" s="40" t="s">
        <v>109</v>
      </c>
      <c r="F106" s="40" t="s">
        <v>110</v>
      </c>
      <c r="G106" s="41">
        <v>50</v>
      </c>
      <c r="H106" s="40" t="s">
        <v>850</v>
      </c>
      <c r="I106" s="40" t="s">
        <v>110</v>
      </c>
      <c r="J106" s="40" t="s">
        <v>110</v>
      </c>
      <c r="K106" s="40" t="s">
        <v>110</v>
      </c>
      <c r="L106" s="40" t="s">
        <v>110</v>
      </c>
      <c r="M106" s="40" t="s">
        <v>858</v>
      </c>
      <c r="N106" s="40" t="s">
        <v>110</v>
      </c>
      <c r="O106" s="40" t="s">
        <v>110</v>
      </c>
      <c r="P106" s="40" t="s">
        <v>110</v>
      </c>
      <c r="Q106" s="36"/>
    </row>
    <row r="107" spans="1:17" ht="15.75" x14ac:dyDescent="0.25">
      <c r="A107" s="35"/>
      <c r="B107" s="101"/>
      <c r="C107" s="101"/>
      <c r="D107" s="40" t="s">
        <v>859</v>
      </c>
      <c r="E107" s="40" t="s">
        <v>860</v>
      </c>
      <c r="F107" s="40" t="s">
        <v>861</v>
      </c>
      <c r="G107" s="41">
        <v>50</v>
      </c>
      <c r="H107" s="40" t="s">
        <v>862</v>
      </c>
      <c r="I107" s="40" t="s">
        <v>863</v>
      </c>
      <c r="J107" s="40" t="s">
        <v>864</v>
      </c>
      <c r="K107" s="40" t="s">
        <v>865</v>
      </c>
      <c r="L107" s="40" t="s">
        <v>866</v>
      </c>
      <c r="M107" s="40" t="s">
        <v>867</v>
      </c>
      <c r="N107" s="40" t="s">
        <v>868</v>
      </c>
      <c r="O107" s="40" t="s">
        <v>869</v>
      </c>
      <c r="P107" s="40" t="s">
        <v>563</v>
      </c>
      <c r="Q107" s="36"/>
    </row>
    <row r="108" spans="1:17" ht="15.75" x14ac:dyDescent="0.25">
      <c r="A108" s="35"/>
      <c r="B108" s="101"/>
      <c r="C108" s="101"/>
      <c r="D108" s="40" t="s">
        <v>870</v>
      </c>
      <c r="E108" s="40" t="s">
        <v>871</v>
      </c>
      <c r="F108" s="40" t="s">
        <v>872</v>
      </c>
      <c r="G108" s="41">
        <v>100</v>
      </c>
      <c r="H108" s="40" t="s">
        <v>862</v>
      </c>
      <c r="I108" s="40" t="s">
        <v>873</v>
      </c>
      <c r="J108" s="40" t="s">
        <v>259</v>
      </c>
      <c r="K108" s="40" t="s">
        <v>175</v>
      </c>
      <c r="L108" s="40" t="s">
        <v>874</v>
      </c>
      <c r="M108" s="40" t="s">
        <v>875</v>
      </c>
      <c r="N108" s="40" t="s">
        <v>876</v>
      </c>
      <c r="O108" s="40" t="s">
        <v>877</v>
      </c>
      <c r="P108" s="40" t="s">
        <v>563</v>
      </c>
      <c r="Q108" s="36"/>
    </row>
    <row r="109" spans="1:17" ht="15.75" x14ac:dyDescent="0.25">
      <c r="A109" s="35"/>
      <c r="B109" s="101"/>
      <c r="C109" s="101"/>
      <c r="D109" s="40" t="s">
        <v>878</v>
      </c>
      <c r="E109" s="40" t="s">
        <v>879</v>
      </c>
      <c r="F109" s="40" t="s">
        <v>880</v>
      </c>
      <c r="G109" s="41">
        <v>50</v>
      </c>
      <c r="H109" s="40" t="s">
        <v>862</v>
      </c>
      <c r="I109" s="40" t="s">
        <v>881</v>
      </c>
      <c r="J109" s="40" t="s">
        <v>882</v>
      </c>
      <c r="K109" s="40" t="s">
        <v>682</v>
      </c>
      <c r="L109" s="40" t="s">
        <v>883</v>
      </c>
      <c r="M109" s="40" t="s">
        <v>884</v>
      </c>
      <c r="N109" s="40" t="s">
        <v>885</v>
      </c>
      <c r="O109" s="40" t="s">
        <v>886</v>
      </c>
      <c r="P109" s="40" t="s">
        <v>563</v>
      </c>
      <c r="Q109" s="36"/>
    </row>
    <row r="110" spans="1:17" ht="15.75" x14ac:dyDescent="0.25">
      <c r="A110" s="35"/>
      <c r="B110" s="101"/>
      <c r="C110" s="101"/>
      <c r="D110" s="40" t="s">
        <v>887</v>
      </c>
      <c r="E110" s="40" t="s">
        <v>888</v>
      </c>
      <c r="F110" s="40" t="s">
        <v>829</v>
      </c>
      <c r="G110" s="41">
        <v>50</v>
      </c>
      <c r="H110" s="40" t="s">
        <v>862</v>
      </c>
      <c r="I110" s="40" t="s">
        <v>889</v>
      </c>
      <c r="J110" s="40" t="s">
        <v>890</v>
      </c>
      <c r="K110" s="40" t="s">
        <v>146</v>
      </c>
      <c r="L110" s="40" t="s">
        <v>891</v>
      </c>
      <c r="M110" s="40" t="s">
        <v>892</v>
      </c>
      <c r="N110" s="40" t="s">
        <v>893</v>
      </c>
      <c r="O110" s="40" t="s">
        <v>894</v>
      </c>
      <c r="P110" s="40" t="s">
        <v>563</v>
      </c>
      <c r="Q110" s="36"/>
    </row>
    <row r="111" spans="1:17" ht="15.75" x14ac:dyDescent="0.25">
      <c r="A111" s="35"/>
      <c r="B111" s="101"/>
      <c r="C111" s="101"/>
      <c r="D111" s="40" t="s">
        <v>895</v>
      </c>
      <c r="E111" s="40" t="s">
        <v>896</v>
      </c>
      <c r="F111" s="40" t="s">
        <v>897</v>
      </c>
      <c r="G111" s="41">
        <v>100</v>
      </c>
      <c r="H111" s="40" t="s">
        <v>862</v>
      </c>
      <c r="I111" s="40" t="s">
        <v>898</v>
      </c>
      <c r="J111" s="40" t="s">
        <v>899</v>
      </c>
      <c r="K111" s="40" t="s">
        <v>699</v>
      </c>
      <c r="L111" s="40" t="s">
        <v>900</v>
      </c>
      <c r="M111" s="40" t="s">
        <v>901</v>
      </c>
      <c r="N111" s="40" t="s">
        <v>902</v>
      </c>
      <c r="O111" s="40" t="s">
        <v>903</v>
      </c>
      <c r="P111" s="40" t="s">
        <v>563</v>
      </c>
      <c r="Q111" s="36"/>
    </row>
    <row r="112" spans="1:17" ht="15.75" x14ac:dyDescent="0.25">
      <c r="A112" s="35"/>
      <c r="B112" s="101"/>
      <c r="C112" s="101"/>
      <c r="D112" s="40" t="s">
        <v>904</v>
      </c>
      <c r="E112" s="40" t="s">
        <v>905</v>
      </c>
      <c r="F112" s="40" t="s">
        <v>906</v>
      </c>
      <c r="G112" s="41">
        <v>50</v>
      </c>
      <c r="H112" s="40" t="s">
        <v>907</v>
      </c>
      <c r="I112" s="40" t="s">
        <v>908</v>
      </c>
      <c r="J112" s="40" t="s">
        <v>681</v>
      </c>
      <c r="K112" s="40" t="s">
        <v>682</v>
      </c>
      <c r="L112" s="40" t="s">
        <v>909</v>
      </c>
      <c r="M112" s="40" t="s">
        <v>910</v>
      </c>
      <c r="N112" s="40" t="s">
        <v>911</v>
      </c>
      <c r="O112" s="40" t="s">
        <v>912</v>
      </c>
      <c r="P112" s="40" t="s">
        <v>110</v>
      </c>
      <c r="Q112" s="36"/>
    </row>
    <row r="113" spans="1:17" ht="15.75" x14ac:dyDescent="0.25">
      <c r="A113" s="35"/>
      <c r="B113" s="101"/>
      <c r="C113" s="101"/>
      <c r="D113" s="40" t="s">
        <v>913</v>
      </c>
      <c r="E113" s="40" t="s">
        <v>914</v>
      </c>
      <c r="F113" s="40" t="s">
        <v>915</v>
      </c>
      <c r="G113" s="41">
        <v>50</v>
      </c>
      <c r="H113" s="40" t="s">
        <v>916</v>
      </c>
      <c r="I113" s="40" t="s">
        <v>917</v>
      </c>
      <c r="J113" s="40" t="s">
        <v>746</v>
      </c>
      <c r="K113" s="40" t="s">
        <v>918</v>
      </c>
      <c r="L113" s="40" t="s">
        <v>919</v>
      </c>
      <c r="M113" s="40" t="s">
        <v>920</v>
      </c>
      <c r="N113" s="40" t="s">
        <v>110</v>
      </c>
      <c r="O113" s="40" t="s">
        <v>921</v>
      </c>
      <c r="P113" s="40" t="s">
        <v>563</v>
      </c>
      <c r="Q113" s="36"/>
    </row>
    <row r="114" spans="1:17" ht="15.75" x14ac:dyDescent="0.25">
      <c r="A114" s="35"/>
      <c r="B114" s="101"/>
      <c r="C114" s="101"/>
      <c r="D114" s="40" t="s">
        <v>922</v>
      </c>
      <c r="E114" s="40" t="s">
        <v>923</v>
      </c>
      <c r="F114" s="40" t="s">
        <v>443</v>
      </c>
      <c r="G114" s="41">
        <v>50</v>
      </c>
      <c r="H114" s="40" t="s">
        <v>924</v>
      </c>
      <c r="I114" s="40" t="s">
        <v>925</v>
      </c>
      <c r="J114" s="40" t="s">
        <v>926</v>
      </c>
      <c r="K114" s="40" t="s">
        <v>682</v>
      </c>
      <c r="L114" s="40" t="s">
        <v>927</v>
      </c>
      <c r="M114" s="40" t="s">
        <v>928</v>
      </c>
      <c r="N114" s="40" t="s">
        <v>929</v>
      </c>
      <c r="O114" s="40" t="s">
        <v>930</v>
      </c>
      <c r="P114" s="40" t="s">
        <v>563</v>
      </c>
      <c r="Q114" s="36"/>
    </row>
    <row r="115" spans="1:17" ht="15.75" x14ac:dyDescent="0.25">
      <c r="A115" s="35"/>
      <c r="B115" s="101"/>
      <c r="C115" s="101"/>
      <c r="D115" s="40" t="s">
        <v>931</v>
      </c>
      <c r="E115" s="40" t="s">
        <v>932</v>
      </c>
      <c r="F115" s="40" t="s">
        <v>933</v>
      </c>
      <c r="G115" s="41">
        <v>100</v>
      </c>
      <c r="H115" s="40" t="s">
        <v>934</v>
      </c>
      <c r="I115" s="40" t="s">
        <v>935</v>
      </c>
      <c r="J115" s="40" t="s">
        <v>936</v>
      </c>
      <c r="K115" s="40" t="s">
        <v>195</v>
      </c>
      <c r="L115" s="40" t="s">
        <v>937</v>
      </c>
      <c r="M115" s="40" t="s">
        <v>938</v>
      </c>
      <c r="N115" s="40" t="s">
        <v>110</v>
      </c>
      <c r="O115" s="40" t="s">
        <v>939</v>
      </c>
      <c r="P115" s="40" t="s">
        <v>563</v>
      </c>
      <c r="Q115" s="36"/>
    </row>
    <row r="116" spans="1:17" ht="15.75" x14ac:dyDescent="0.25">
      <c r="A116" s="35"/>
      <c r="B116" s="101"/>
      <c r="C116" s="101"/>
      <c r="D116" s="40" t="s">
        <v>109</v>
      </c>
      <c r="E116" s="40" t="s">
        <v>109</v>
      </c>
      <c r="F116" s="40" t="s">
        <v>110</v>
      </c>
      <c r="G116" s="41">
        <v>50</v>
      </c>
      <c r="H116" s="40" t="s">
        <v>934</v>
      </c>
      <c r="I116" s="40" t="s">
        <v>110</v>
      </c>
      <c r="J116" s="40" t="s">
        <v>110</v>
      </c>
      <c r="K116" s="40" t="s">
        <v>110</v>
      </c>
      <c r="L116" s="40" t="s">
        <v>110</v>
      </c>
      <c r="M116" s="40" t="s">
        <v>940</v>
      </c>
      <c r="N116" s="40" t="s">
        <v>110</v>
      </c>
      <c r="O116" s="40" t="s">
        <v>110</v>
      </c>
      <c r="P116" s="40" t="s">
        <v>563</v>
      </c>
      <c r="Q116" s="36"/>
    </row>
    <row r="117" spans="1:17" ht="15.75" x14ac:dyDescent="0.25">
      <c r="A117" s="35"/>
      <c r="B117" s="101"/>
      <c r="C117" s="101"/>
      <c r="D117" s="40" t="s">
        <v>421</v>
      </c>
      <c r="E117" s="40" t="s">
        <v>422</v>
      </c>
      <c r="F117" s="40" t="s">
        <v>423</v>
      </c>
      <c r="G117" s="41">
        <v>208.33</v>
      </c>
      <c r="H117" s="40" t="s">
        <v>934</v>
      </c>
      <c r="I117" s="40" t="s">
        <v>425</v>
      </c>
      <c r="J117" s="40" t="s">
        <v>426</v>
      </c>
      <c r="K117" s="40" t="s">
        <v>135</v>
      </c>
      <c r="L117" s="40" t="s">
        <v>427</v>
      </c>
      <c r="M117" s="40" t="s">
        <v>941</v>
      </c>
      <c r="N117" s="40" t="s">
        <v>429</v>
      </c>
      <c r="O117" s="40" t="s">
        <v>430</v>
      </c>
      <c r="P117" s="40" t="s">
        <v>110</v>
      </c>
      <c r="Q117" s="36"/>
    </row>
    <row r="118" spans="1:17" ht="15.75" x14ac:dyDescent="0.25">
      <c r="A118" s="35"/>
      <c r="B118" s="101"/>
      <c r="C118" s="101"/>
      <c r="D118" s="40" t="s">
        <v>942</v>
      </c>
      <c r="E118" s="40" t="s">
        <v>943</v>
      </c>
      <c r="F118" s="40" t="s">
        <v>944</v>
      </c>
      <c r="G118" s="41">
        <v>20</v>
      </c>
      <c r="H118" s="40" t="s">
        <v>945</v>
      </c>
      <c r="I118" s="40" t="s">
        <v>946</v>
      </c>
      <c r="J118" s="40" t="s">
        <v>947</v>
      </c>
      <c r="K118" s="40" t="s">
        <v>165</v>
      </c>
      <c r="L118" s="40" t="s">
        <v>948</v>
      </c>
      <c r="M118" s="40" t="s">
        <v>949</v>
      </c>
      <c r="N118" s="40" t="s">
        <v>110</v>
      </c>
      <c r="O118" s="40" t="s">
        <v>950</v>
      </c>
      <c r="P118" s="40" t="s">
        <v>563</v>
      </c>
      <c r="Q118" s="36"/>
    </row>
    <row r="119" spans="1:17" ht="15.75" x14ac:dyDescent="0.25">
      <c r="A119" s="35"/>
      <c r="B119" s="101"/>
      <c r="C119" s="101"/>
      <c r="D119" s="40" t="s">
        <v>951</v>
      </c>
      <c r="E119" s="40" t="s">
        <v>952</v>
      </c>
      <c r="F119" s="40" t="s">
        <v>953</v>
      </c>
      <c r="G119" s="57">
        <v>5000</v>
      </c>
      <c r="H119" s="40" t="s">
        <v>954</v>
      </c>
      <c r="I119" s="40" t="s">
        <v>955</v>
      </c>
      <c r="J119" s="40" t="s">
        <v>956</v>
      </c>
      <c r="K119" s="40" t="s">
        <v>297</v>
      </c>
      <c r="L119" s="40" t="s">
        <v>957</v>
      </c>
      <c r="M119" s="40" t="s">
        <v>958</v>
      </c>
      <c r="N119" s="40" t="s">
        <v>959</v>
      </c>
      <c r="O119" s="40" t="s">
        <v>960</v>
      </c>
      <c r="P119" s="40" t="s">
        <v>563</v>
      </c>
      <c r="Q119" s="36"/>
    </row>
    <row r="120" spans="1:17" ht="16.5" thickBot="1" x14ac:dyDescent="0.3">
      <c r="A120" s="35"/>
      <c r="B120" s="42" t="s">
        <v>961</v>
      </c>
      <c r="C120" s="43" t="s">
        <v>962</v>
      </c>
      <c r="D120" s="43"/>
      <c r="E120" s="43"/>
      <c r="F120" s="43"/>
      <c r="G120" s="59">
        <f>SUM(G14:G119)</f>
        <v>68085.790000000008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36"/>
    </row>
    <row r="121" spans="1:17" ht="15.75" x14ac:dyDescent="0.25">
      <c r="A121" s="35"/>
      <c r="B121" s="45"/>
      <c r="C121" s="43" t="s">
        <v>963</v>
      </c>
      <c r="D121" s="46">
        <v>2360</v>
      </c>
      <c r="E121" s="46"/>
      <c r="F121" s="46"/>
      <c r="G121" s="58"/>
      <c r="H121" s="46"/>
      <c r="I121" s="46"/>
      <c r="J121" s="46"/>
      <c r="K121" s="46"/>
      <c r="L121" s="46"/>
      <c r="M121" s="46"/>
      <c r="N121" s="46"/>
      <c r="O121" s="46"/>
      <c r="P121" s="46"/>
      <c r="Q121" s="36"/>
    </row>
    <row r="122" spans="1:17" ht="15.75" x14ac:dyDescent="0.25">
      <c r="A122" s="35"/>
      <c r="B122" s="101"/>
      <c r="C122" s="101"/>
      <c r="D122" s="40" t="s">
        <v>964</v>
      </c>
      <c r="E122" s="40" t="s">
        <v>110</v>
      </c>
      <c r="F122" s="40" t="s">
        <v>110</v>
      </c>
      <c r="G122" s="41">
        <v>5000</v>
      </c>
      <c r="H122" s="40" t="s">
        <v>257</v>
      </c>
      <c r="I122" s="40" t="s">
        <v>965</v>
      </c>
      <c r="J122" s="40" t="s">
        <v>966</v>
      </c>
      <c r="K122" s="40" t="s">
        <v>865</v>
      </c>
      <c r="L122" s="40" t="s">
        <v>967</v>
      </c>
      <c r="M122" s="40" t="s">
        <v>968</v>
      </c>
      <c r="N122" s="40" t="s">
        <v>110</v>
      </c>
      <c r="O122" s="40" t="s">
        <v>110</v>
      </c>
      <c r="P122" s="40" t="s">
        <v>110</v>
      </c>
      <c r="Q122" s="36"/>
    </row>
    <row r="123" spans="1:17" ht="15.75" x14ac:dyDescent="0.25">
      <c r="A123" s="35"/>
      <c r="B123" s="101"/>
      <c r="C123" s="101"/>
      <c r="D123" s="40" t="s">
        <v>969</v>
      </c>
      <c r="E123" s="40" t="s">
        <v>110</v>
      </c>
      <c r="F123" s="40" t="s">
        <v>110</v>
      </c>
      <c r="G123" s="41">
        <v>200</v>
      </c>
      <c r="H123" s="40" t="s">
        <v>305</v>
      </c>
      <c r="I123" s="40" t="s">
        <v>970</v>
      </c>
      <c r="J123" s="40" t="s">
        <v>971</v>
      </c>
      <c r="K123" s="40" t="s">
        <v>336</v>
      </c>
      <c r="L123" s="40" t="s">
        <v>972</v>
      </c>
      <c r="M123" s="40" t="s">
        <v>973</v>
      </c>
      <c r="N123" s="40" t="s">
        <v>110</v>
      </c>
      <c r="O123" s="40" t="s">
        <v>110</v>
      </c>
      <c r="P123" s="40" t="s">
        <v>110</v>
      </c>
      <c r="Q123" s="36"/>
    </row>
    <row r="124" spans="1:17" ht="15.75" x14ac:dyDescent="0.25">
      <c r="A124" s="35"/>
      <c r="B124" s="101"/>
      <c r="C124" s="101"/>
      <c r="D124" s="40" t="s">
        <v>974</v>
      </c>
      <c r="E124" s="40" t="s">
        <v>110</v>
      </c>
      <c r="F124" s="40" t="s">
        <v>110</v>
      </c>
      <c r="G124" s="41">
        <v>5000</v>
      </c>
      <c r="H124" s="40" t="s">
        <v>975</v>
      </c>
      <c r="I124" s="40" t="s">
        <v>976</v>
      </c>
      <c r="J124" s="40" t="s">
        <v>316</v>
      </c>
      <c r="K124" s="40" t="s">
        <v>977</v>
      </c>
      <c r="L124" s="40" t="s">
        <v>978</v>
      </c>
      <c r="M124" s="40" t="s">
        <v>979</v>
      </c>
      <c r="N124" s="40" t="s">
        <v>110</v>
      </c>
      <c r="O124" s="40" t="s">
        <v>110</v>
      </c>
      <c r="P124" s="40" t="s">
        <v>110</v>
      </c>
      <c r="Q124" s="36"/>
    </row>
    <row r="125" spans="1:17" ht="15.75" x14ac:dyDescent="0.25">
      <c r="A125" s="35"/>
      <c r="B125" s="101"/>
      <c r="C125" s="101"/>
      <c r="D125" s="40" t="s">
        <v>980</v>
      </c>
      <c r="E125" s="40" t="s">
        <v>110</v>
      </c>
      <c r="F125" s="40" t="s">
        <v>110</v>
      </c>
      <c r="G125" s="41">
        <v>5000</v>
      </c>
      <c r="H125" s="40" t="s">
        <v>380</v>
      </c>
      <c r="I125" s="40" t="s">
        <v>981</v>
      </c>
      <c r="J125" s="40" t="s">
        <v>259</v>
      </c>
      <c r="K125" s="40" t="s">
        <v>175</v>
      </c>
      <c r="L125" s="40" t="s">
        <v>982</v>
      </c>
      <c r="M125" s="40" t="s">
        <v>983</v>
      </c>
      <c r="N125" s="40" t="s">
        <v>110</v>
      </c>
      <c r="O125" s="40" t="s">
        <v>110</v>
      </c>
      <c r="P125" s="40" t="s">
        <v>110</v>
      </c>
      <c r="Q125" s="36"/>
    </row>
    <row r="126" spans="1:17" ht="15.75" x14ac:dyDescent="0.25">
      <c r="A126" s="35"/>
      <c r="B126" s="101"/>
      <c r="C126" s="101"/>
      <c r="D126" s="40" t="s">
        <v>984</v>
      </c>
      <c r="E126" s="40" t="s">
        <v>110</v>
      </c>
      <c r="F126" s="40" t="s">
        <v>110</v>
      </c>
      <c r="G126" s="41">
        <v>100</v>
      </c>
      <c r="H126" s="40" t="s">
        <v>985</v>
      </c>
      <c r="I126" s="40" t="s">
        <v>986</v>
      </c>
      <c r="J126" s="40" t="s">
        <v>763</v>
      </c>
      <c r="K126" s="40" t="s">
        <v>764</v>
      </c>
      <c r="L126" s="40" t="s">
        <v>987</v>
      </c>
      <c r="M126" s="40" t="s">
        <v>988</v>
      </c>
      <c r="N126" s="40" t="s">
        <v>110</v>
      </c>
      <c r="O126" s="40" t="s">
        <v>110</v>
      </c>
      <c r="P126" s="40" t="s">
        <v>110</v>
      </c>
      <c r="Q126" s="36"/>
    </row>
    <row r="127" spans="1:17" ht="15.75" x14ac:dyDescent="0.25">
      <c r="A127" s="35"/>
      <c r="B127" s="101"/>
      <c r="C127" s="101"/>
      <c r="D127" s="40" t="s">
        <v>989</v>
      </c>
      <c r="E127" s="40" t="s">
        <v>110</v>
      </c>
      <c r="F127" s="40" t="s">
        <v>110</v>
      </c>
      <c r="G127" s="41">
        <v>100</v>
      </c>
      <c r="H127" s="40" t="s">
        <v>424</v>
      </c>
      <c r="I127" s="40" t="s">
        <v>990</v>
      </c>
      <c r="J127" s="40" t="s">
        <v>991</v>
      </c>
      <c r="K127" s="40" t="s">
        <v>195</v>
      </c>
      <c r="L127" s="40" t="s">
        <v>992</v>
      </c>
      <c r="M127" s="40" t="s">
        <v>993</v>
      </c>
      <c r="N127" s="40" t="s">
        <v>110</v>
      </c>
      <c r="O127" s="40" t="s">
        <v>110</v>
      </c>
      <c r="P127" s="40" t="s">
        <v>110</v>
      </c>
      <c r="Q127" s="36"/>
    </row>
    <row r="128" spans="1:17" ht="15.75" x14ac:dyDescent="0.25">
      <c r="A128" s="35"/>
      <c r="B128" s="101"/>
      <c r="C128" s="101"/>
      <c r="D128" s="40" t="s">
        <v>994</v>
      </c>
      <c r="E128" s="40" t="s">
        <v>110</v>
      </c>
      <c r="F128" s="40" t="s">
        <v>110</v>
      </c>
      <c r="G128" s="41">
        <v>116</v>
      </c>
      <c r="H128" s="40" t="s">
        <v>995</v>
      </c>
      <c r="I128" s="40" t="s">
        <v>996</v>
      </c>
      <c r="J128" s="40" t="s">
        <v>997</v>
      </c>
      <c r="K128" s="40" t="s">
        <v>239</v>
      </c>
      <c r="L128" s="40" t="s">
        <v>998</v>
      </c>
      <c r="M128" s="40" t="s">
        <v>999</v>
      </c>
      <c r="N128" s="40" t="s">
        <v>110</v>
      </c>
      <c r="O128" s="40" t="s">
        <v>110</v>
      </c>
      <c r="P128" s="40" t="s">
        <v>110</v>
      </c>
      <c r="Q128" s="36"/>
    </row>
    <row r="129" spans="1:17" ht="15.75" x14ac:dyDescent="0.25">
      <c r="A129" s="35"/>
      <c r="B129" s="101"/>
      <c r="C129" s="101"/>
      <c r="D129" s="40" t="s">
        <v>1000</v>
      </c>
      <c r="E129" s="40" t="s">
        <v>110</v>
      </c>
      <c r="F129" s="40" t="s">
        <v>110</v>
      </c>
      <c r="G129" s="41">
        <v>24.14</v>
      </c>
      <c r="H129" s="40" t="s">
        <v>483</v>
      </c>
      <c r="I129" s="40" t="s">
        <v>1001</v>
      </c>
      <c r="J129" s="40" t="s">
        <v>1002</v>
      </c>
      <c r="K129" s="40" t="s">
        <v>1003</v>
      </c>
      <c r="L129" s="40" t="s">
        <v>1004</v>
      </c>
      <c r="M129" s="40" t="s">
        <v>1005</v>
      </c>
      <c r="N129" s="40" t="s">
        <v>110</v>
      </c>
      <c r="O129" s="40" t="s">
        <v>110</v>
      </c>
      <c r="P129" s="40" t="s">
        <v>110</v>
      </c>
      <c r="Q129" s="36"/>
    </row>
    <row r="130" spans="1:17" ht="15.75" x14ac:dyDescent="0.25">
      <c r="A130" s="35"/>
      <c r="B130" s="101"/>
      <c r="C130" s="101"/>
      <c r="D130" s="40" t="s">
        <v>984</v>
      </c>
      <c r="E130" s="40" t="s">
        <v>110</v>
      </c>
      <c r="F130" s="40" t="s">
        <v>110</v>
      </c>
      <c r="G130" s="41">
        <v>1000</v>
      </c>
      <c r="H130" s="40" t="s">
        <v>1006</v>
      </c>
      <c r="I130" s="40" t="s">
        <v>986</v>
      </c>
      <c r="J130" s="40" t="s">
        <v>763</v>
      </c>
      <c r="K130" s="40" t="s">
        <v>764</v>
      </c>
      <c r="L130" s="40" t="s">
        <v>987</v>
      </c>
      <c r="M130" s="40" t="s">
        <v>1007</v>
      </c>
      <c r="N130" s="40" t="s">
        <v>110</v>
      </c>
      <c r="O130" s="40" t="s">
        <v>110</v>
      </c>
      <c r="P130" s="40" t="s">
        <v>110</v>
      </c>
      <c r="Q130" s="36"/>
    </row>
    <row r="131" spans="1:17" ht="15.75" x14ac:dyDescent="0.25">
      <c r="A131" s="35"/>
      <c r="B131" s="101"/>
      <c r="C131" s="101"/>
      <c r="D131" s="40" t="s">
        <v>1008</v>
      </c>
      <c r="E131" s="40" t="s">
        <v>110</v>
      </c>
      <c r="F131" s="40" t="s">
        <v>110</v>
      </c>
      <c r="G131" s="41">
        <v>5000</v>
      </c>
      <c r="H131" s="40" t="s">
        <v>517</v>
      </c>
      <c r="I131" s="40" t="s">
        <v>1009</v>
      </c>
      <c r="J131" s="40" t="s">
        <v>1010</v>
      </c>
      <c r="K131" s="40" t="s">
        <v>297</v>
      </c>
      <c r="L131" s="40" t="s">
        <v>1011</v>
      </c>
      <c r="M131" s="40" t="s">
        <v>1012</v>
      </c>
      <c r="N131" s="40" t="s">
        <v>110</v>
      </c>
      <c r="O131" s="40" t="s">
        <v>110</v>
      </c>
      <c r="P131" s="40" t="s">
        <v>110</v>
      </c>
      <c r="Q131" s="36"/>
    </row>
    <row r="132" spans="1:17" ht="15.75" x14ac:dyDescent="0.25">
      <c r="A132" s="35"/>
      <c r="B132" s="101"/>
      <c r="C132" s="101"/>
      <c r="D132" s="40" t="s">
        <v>1013</v>
      </c>
      <c r="E132" s="40" t="s">
        <v>110</v>
      </c>
      <c r="F132" s="40" t="s">
        <v>110</v>
      </c>
      <c r="G132" s="41">
        <v>400</v>
      </c>
      <c r="H132" s="40" t="s">
        <v>850</v>
      </c>
      <c r="I132" s="40" t="s">
        <v>1014</v>
      </c>
      <c r="J132" s="40" t="s">
        <v>1015</v>
      </c>
      <c r="K132" s="40" t="s">
        <v>336</v>
      </c>
      <c r="L132" s="40" t="s">
        <v>1016</v>
      </c>
      <c r="M132" s="40" t="s">
        <v>1017</v>
      </c>
      <c r="N132" s="40" t="s">
        <v>110</v>
      </c>
      <c r="O132" s="40" t="s">
        <v>110</v>
      </c>
      <c r="P132" s="40" t="s">
        <v>110</v>
      </c>
      <c r="Q132" s="36"/>
    </row>
    <row r="133" spans="1:17" ht="16.5" thickBot="1" x14ac:dyDescent="0.3">
      <c r="A133" s="35"/>
      <c r="B133" s="42" t="s">
        <v>961</v>
      </c>
      <c r="C133" s="43" t="s">
        <v>962</v>
      </c>
      <c r="D133" s="43"/>
      <c r="E133" s="43"/>
      <c r="F133" s="43"/>
      <c r="G133" s="59">
        <f>SUM(G122:G132)</f>
        <v>21940.14</v>
      </c>
      <c r="H133" s="44"/>
      <c r="I133" s="44"/>
      <c r="J133" s="44"/>
      <c r="K133" s="44"/>
      <c r="L133" s="44"/>
      <c r="M133" s="44"/>
      <c r="N133" s="44"/>
      <c r="O133" s="44"/>
      <c r="P133" s="44"/>
      <c r="Q133" s="36"/>
    </row>
    <row r="134" spans="1:17" ht="15.75" x14ac:dyDescent="0.25">
      <c r="A134" s="35"/>
      <c r="B134" s="45"/>
      <c r="C134" s="43" t="s">
        <v>963</v>
      </c>
      <c r="D134" s="46">
        <v>105</v>
      </c>
      <c r="E134" s="46"/>
      <c r="F134" s="46"/>
      <c r="G134" s="60"/>
      <c r="H134" s="46"/>
      <c r="I134" s="46"/>
      <c r="J134" s="46"/>
      <c r="K134" s="46"/>
      <c r="L134" s="46"/>
      <c r="M134" s="46"/>
      <c r="N134" s="46"/>
      <c r="O134" s="46"/>
      <c r="P134" s="46"/>
      <c r="Q134" s="36"/>
    </row>
    <row r="135" spans="1:17" ht="16.5" thickBot="1" x14ac:dyDescent="0.3">
      <c r="A135" s="35"/>
      <c r="B135" s="47" t="s">
        <v>1018</v>
      </c>
      <c r="C135" s="48" t="s">
        <v>962</v>
      </c>
      <c r="D135" s="48"/>
      <c r="E135" s="48"/>
      <c r="F135" s="48"/>
      <c r="G135" s="59">
        <f>G120+G133</f>
        <v>90025.930000000008</v>
      </c>
      <c r="H135" s="49"/>
      <c r="I135" s="49"/>
      <c r="J135" s="49"/>
      <c r="K135" s="49"/>
      <c r="L135" s="49"/>
      <c r="M135" s="49"/>
      <c r="N135" s="49"/>
      <c r="O135" s="49"/>
      <c r="P135" s="49"/>
      <c r="Q135" s="36"/>
    </row>
    <row r="136" spans="1:17" ht="15.75" x14ac:dyDescent="0.25">
      <c r="A136" s="35"/>
      <c r="B136" s="50"/>
      <c r="C136" s="48" t="s">
        <v>963</v>
      </c>
      <c r="D136" s="51">
        <v>2467</v>
      </c>
      <c r="E136" s="51"/>
      <c r="F136" s="51"/>
      <c r="G136" s="61"/>
      <c r="H136" s="51"/>
      <c r="I136" s="51"/>
      <c r="J136" s="51"/>
      <c r="K136" s="51"/>
      <c r="L136" s="51"/>
      <c r="M136" s="51"/>
      <c r="N136" s="51"/>
      <c r="O136" s="51"/>
      <c r="P136" s="51"/>
      <c r="Q136" s="36"/>
    </row>
    <row r="137" spans="1:17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</row>
    <row r="138" spans="1:17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3"/>
    </row>
    <row r="140" spans="1:17" x14ac:dyDescent="0.25">
      <c r="G140" s="54"/>
      <c r="H140" s="54"/>
    </row>
    <row r="141" spans="1:17" x14ac:dyDescent="0.25">
      <c r="F141" s="55"/>
      <c r="G141" s="54"/>
      <c r="H141" s="54"/>
    </row>
    <row r="142" spans="1:17" x14ac:dyDescent="0.25">
      <c r="G142" s="55"/>
      <c r="H142" s="55"/>
    </row>
    <row r="144" spans="1:17" x14ac:dyDescent="0.25">
      <c r="G144" s="2"/>
      <c r="H144" s="2"/>
    </row>
    <row r="146" spans="7:8" x14ac:dyDescent="0.25">
      <c r="G146" s="18"/>
      <c r="H146" s="55"/>
    </row>
  </sheetData>
  <mergeCells count="118"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15:C115"/>
    <mergeCell ref="B116:C116"/>
    <mergeCell ref="B117:C117"/>
    <mergeCell ref="B118:C118"/>
    <mergeCell ref="B119:C119"/>
    <mergeCell ref="B122:C122"/>
    <mergeCell ref="B109:C109"/>
    <mergeCell ref="B110:C110"/>
    <mergeCell ref="B111:C111"/>
    <mergeCell ref="B112:C112"/>
    <mergeCell ref="B113:C113"/>
    <mergeCell ref="B114:C114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28:C1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88D7-8142-47C6-B47D-E85947B73D0A}">
  <dimension ref="A2"/>
  <sheetViews>
    <sheetView topLeftCell="E13" workbookViewId="0">
      <selection activeCell="U39" sqref="U39"/>
    </sheetView>
  </sheetViews>
  <sheetFormatPr defaultRowHeight="15" x14ac:dyDescent="0.25"/>
  <sheetData>
    <row r="2" spans="1:1" x14ac:dyDescent="0.25">
      <c r="A2" t="s">
        <v>1104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EC8C-CDA2-47E8-A845-1B22EFC62D83}">
  <dimension ref="A1"/>
  <sheetViews>
    <sheetView topLeftCell="A13" workbookViewId="0">
      <selection activeCell="S38" sqref="S3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Balance Sheet</vt:lpstr>
      <vt:lpstr>Income Stat</vt:lpstr>
      <vt:lpstr>Dash Board </vt:lpstr>
      <vt:lpstr>Data </vt:lpstr>
      <vt:lpstr>AP</vt:lpstr>
      <vt:lpstr>Expenses </vt:lpstr>
      <vt:lpstr>Bank and Inv fee</vt:lpstr>
      <vt:lpstr>Contribition Detail </vt:lpstr>
      <vt:lpstr>Post Invest</vt:lpstr>
      <vt:lpstr>Invest Dash 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 Seid</dc:creator>
  <cp:lastModifiedBy>Kathy Off</cp:lastModifiedBy>
  <cp:lastPrinted>2023-08-23T15:56:02Z</cp:lastPrinted>
  <dcterms:created xsi:type="dcterms:W3CDTF">2023-07-28T15:33:14Z</dcterms:created>
  <dcterms:modified xsi:type="dcterms:W3CDTF">2023-08-23T15:57:04Z</dcterms:modified>
</cp:coreProperties>
</file>